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27-1" sheetId="1" r:id="rId1"/>
    <sheet name="227-2" sheetId="2" r:id="rId2"/>
    <sheet name="227-3" sheetId="3" r:id="rId3"/>
    <sheet name="227-4" sheetId="4" r:id="rId4"/>
    <sheet name="227-5" sheetId="5" r:id="rId5"/>
    <sheet name="227-6" sheetId="6" r:id="rId6"/>
    <sheet name="227-7" sheetId="7" r:id="rId7"/>
    <sheet name="227-8" sheetId="8" r:id="rId8"/>
    <sheet name="227-9" sheetId="9" r:id="rId9"/>
    <sheet name="227-10" sheetId="10" r:id="rId10"/>
  </sheets>
  <definedNames>
    <definedName name="_xlnm.Print_Area" localSheetId="0">'227-1'!$A$1:$P$13</definedName>
    <definedName name="_xlnm.Print_Area" localSheetId="9">'227-10'!$A$1:$M$9</definedName>
    <definedName name="_xlnm.Print_Area" localSheetId="1">'227-2'!$A$1:$N$31</definedName>
    <definedName name="_xlnm.Print_Area" localSheetId="2">'227-3'!$A$1:$R$12</definedName>
    <definedName name="_xlnm.Print_Area" localSheetId="3">'227-4'!$A$1:$L$61</definedName>
    <definedName name="_xlnm.Print_Area" localSheetId="4">'227-5'!$A$1:$Q$27</definedName>
    <definedName name="_xlnm.Print_Area" localSheetId="5">'227-6'!$A$1:$M$24</definedName>
    <definedName name="_xlnm.Print_Area" localSheetId="6">'227-7'!$A$1:$N$14</definedName>
    <definedName name="_xlnm.Print_Area" localSheetId="7">'227-8'!$A$1:$M$15</definedName>
    <definedName name="_xlnm.Print_Area" localSheetId="8">'227-9'!$A$1:$AE$34</definedName>
  </definedNames>
  <calcPr fullCalcOnLoad="1" refMode="R1C1"/>
</workbook>
</file>

<file path=xl/sharedStrings.xml><?xml version="1.0" encoding="utf-8"?>
<sst xmlns="http://schemas.openxmlformats.org/spreadsheetml/2006/main" count="596" uniqueCount="294">
  <si>
    <t>-</t>
  </si>
  <si>
    <t>自転車の通行方法違反</t>
  </si>
  <si>
    <t>調査不能</t>
  </si>
  <si>
    <t xml:space="preserve">県警察本部交通企画課「交通年鑑」  </t>
  </si>
  <si>
    <t>12</t>
  </si>
  <si>
    <t xml:space="preserve"> 6 車種別事故状況  </t>
  </si>
  <si>
    <t>車   種</t>
  </si>
  <si>
    <t xml:space="preserve"> 総      数</t>
  </si>
  <si>
    <t>乗  用  車</t>
  </si>
  <si>
    <t>自  家  用</t>
  </si>
  <si>
    <t>(内)</t>
  </si>
  <si>
    <t>軽四輪</t>
  </si>
  <si>
    <t>貨  物  車</t>
  </si>
  <si>
    <t>特  殊  車</t>
  </si>
  <si>
    <t>二  輪  車</t>
  </si>
  <si>
    <t>自  転  車</t>
  </si>
  <si>
    <t>-</t>
  </si>
  <si>
    <t>不       明</t>
  </si>
  <si>
    <t>(注)　人身事故のみ。</t>
  </si>
  <si>
    <t>故</t>
  </si>
  <si>
    <t>運 転 経 験 年 数</t>
  </si>
  <si>
    <t>227交   通   事   故</t>
  </si>
  <si>
    <t>1 月別発生件数</t>
  </si>
  <si>
    <t>平成12～平成16年</t>
  </si>
  <si>
    <t>県警察本部交通企画課「交通年鑑」</t>
  </si>
  <si>
    <t>年  次</t>
  </si>
  <si>
    <t xml:space="preserve">総   数 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</si>
  <si>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</si>
  <si>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</si>
  <si>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</si>
  <si>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</si>
  <si>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</si>
  <si>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</si>
  <si>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</si>
  <si>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</si>
  <si>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</si>
  <si>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</si>
  <si>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</si>
  <si>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</si>
  <si>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平成</t>
  </si>
  <si>
    <r>
      <t>1</t>
    </r>
    <r>
      <rPr>
        <sz val="11"/>
        <rFont val="ＭＳ 明朝"/>
        <family val="1"/>
      </rPr>
      <t>2</t>
    </r>
  </si>
  <si>
    <t>年</t>
  </si>
  <si>
    <t>13</t>
  </si>
  <si>
    <t>14</t>
  </si>
  <si>
    <t>15</t>
  </si>
  <si>
    <t>16</t>
  </si>
  <si>
    <t xml:space="preserve">  (注)　人身事故のみ。</t>
  </si>
  <si>
    <r>
      <t xml:space="preserve">   2 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 xml:space="preserve">原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因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別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発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生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件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数</t>
    </r>
    <r>
      <rPr>
        <sz val="14"/>
        <rFont val="ＭＳ 明朝"/>
        <family val="1"/>
      </rPr>
      <t xml:space="preserve">   平成13～平成16年</t>
    </r>
  </si>
  <si>
    <t>県警察本部交通企画課「交通年鑑」</t>
  </si>
  <si>
    <t>種  類</t>
  </si>
  <si>
    <t>13 年</t>
  </si>
  <si>
    <t>14 年</t>
  </si>
  <si>
    <t>15 年</t>
  </si>
  <si>
    <t>16 年</t>
  </si>
  <si>
    <t>交差点の徐行違反</t>
  </si>
  <si>
    <t>事  故  件  数</t>
  </si>
  <si>
    <t>交差点以外の徐行違反</t>
  </si>
  <si>
    <t>指定場所一時不停止等</t>
  </si>
  <si>
    <t>燈火違反</t>
  </si>
  <si>
    <t>信号無視</t>
  </si>
  <si>
    <t>合図不履行等</t>
  </si>
  <si>
    <t>-</t>
  </si>
  <si>
    <t>通行禁止違反</t>
  </si>
  <si>
    <t>乗車不適当</t>
  </si>
  <si>
    <t>-</t>
  </si>
  <si>
    <t>右側通行･歩道等</t>
  </si>
  <si>
    <t>車両通行帯違反</t>
  </si>
  <si>
    <t>積載不適当</t>
  </si>
  <si>
    <t>-</t>
  </si>
  <si>
    <t>後退禁止違反</t>
  </si>
  <si>
    <t>-</t>
  </si>
  <si>
    <t>整備不良車両違反</t>
  </si>
  <si>
    <t>横断･転回禁止違反</t>
  </si>
  <si>
    <t>横断自転車妨害等</t>
  </si>
  <si>
    <t>安全不確認ドア開放等</t>
  </si>
  <si>
    <t>車間距離不保持</t>
  </si>
  <si>
    <t>停止措置義務違反</t>
  </si>
  <si>
    <t>-</t>
  </si>
  <si>
    <t>進路変更禁止違反</t>
  </si>
  <si>
    <t>-</t>
  </si>
  <si>
    <t>酒酔い</t>
  </si>
  <si>
    <t>通行妨害（車両等)</t>
  </si>
  <si>
    <t>-</t>
  </si>
  <si>
    <t>-</t>
  </si>
  <si>
    <t>追越し方法違反</t>
  </si>
  <si>
    <t>過労等</t>
  </si>
  <si>
    <t>追越し禁止場所違反</t>
  </si>
  <si>
    <t>共同危険行為</t>
  </si>
  <si>
    <t>-</t>
  </si>
  <si>
    <t>割込み違反</t>
  </si>
  <si>
    <t>-</t>
  </si>
  <si>
    <t>-</t>
  </si>
  <si>
    <t>最高速度違反</t>
  </si>
  <si>
    <t>-</t>
  </si>
  <si>
    <t>安全運転義務違反</t>
  </si>
  <si>
    <t>踏切不停止等</t>
  </si>
  <si>
    <t>-</t>
  </si>
  <si>
    <t>（内)　前方不注意</t>
  </si>
  <si>
    <t>左折違反</t>
  </si>
  <si>
    <t>（内)　安全不確認</t>
  </si>
  <si>
    <t>右折違反</t>
  </si>
  <si>
    <t>優先通行違反</t>
  </si>
  <si>
    <t>交差点安全進行義務違反</t>
  </si>
  <si>
    <t>横断歩行者妨害等</t>
  </si>
  <si>
    <t>その他の違反</t>
  </si>
  <si>
    <t>歩行者の通行妨害</t>
  </si>
  <si>
    <t>当事者不明</t>
  </si>
  <si>
    <t xml:space="preserve">  (注)　人身事故のみ。違反種別は主法令違反のみ。</t>
  </si>
  <si>
    <r>
      <t xml:space="preserve">  ３  車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 xml:space="preserve">種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 xml:space="preserve">別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 xml:space="preserve">事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 xml:space="preserve">故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 xml:space="preserve">件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数</t>
    </r>
    <r>
      <rPr>
        <sz val="12"/>
        <rFont val="ＭＳ 明朝"/>
        <family val="1"/>
      </rPr>
      <t xml:space="preserve">  </t>
    </r>
    <r>
      <rPr>
        <sz val="7"/>
        <rFont val="ＭＳ 明朝"/>
        <family val="1"/>
      </rPr>
      <t xml:space="preserve"> </t>
    </r>
    <r>
      <rPr>
        <sz val="12"/>
        <rFont val="ＭＳ 明朝"/>
        <family val="1"/>
      </rPr>
      <t>平成12～平成16年</t>
    </r>
  </si>
  <si>
    <t>年 次</t>
  </si>
  <si>
    <t>総 数</t>
  </si>
  <si>
    <t>乗  用</t>
  </si>
  <si>
    <t>貨  物</t>
  </si>
  <si>
    <t>特 殊 車</t>
  </si>
  <si>
    <t>二輪車</t>
  </si>
  <si>
    <t>自 転 車</t>
  </si>
  <si>
    <t>その他・不明</t>
  </si>
  <si>
    <r>
      <t>大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</si>
  <si>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r>
      <t>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通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</si>
  <si>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t>軽四輪車</t>
  </si>
  <si>
    <r>
      <t>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通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</si>
  <si>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t>小型二輪車</t>
  </si>
  <si>
    <t>軽二輪車</t>
  </si>
  <si>
    <t>二種原付</t>
  </si>
  <si>
    <t>自動二輪</t>
  </si>
  <si>
    <t>原　　付</t>
  </si>
  <si>
    <t>…</t>
  </si>
  <si>
    <t xml:space="preserve">  (注)　人身事故のみ。平成16年から小型二輪車、軽二輪車、二種原付を自動二輪と表示する。</t>
  </si>
  <si>
    <t>交通</t>
  </si>
  <si>
    <r>
      <t xml:space="preserve">   4  車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両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>・原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故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件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</si>
  <si>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原     因</t>
  </si>
  <si>
    <t>総  数</t>
  </si>
  <si>
    <t>乗用車</t>
  </si>
  <si>
    <t>貨物車</t>
  </si>
  <si>
    <t>特殊車</t>
  </si>
  <si>
    <t>自転車</t>
  </si>
  <si>
    <t>不明・　　　その他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</si>
  <si>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</si>
  <si>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車両通行帯違反</t>
  </si>
  <si>
    <t>通行妨害(車両等)</t>
  </si>
  <si>
    <t>追越し禁止方法違反</t>
  </si>
  <si>
    <t>-</t>
  </si>
  <si>
    <t>割込み等</t>
  </si>
  <si>
    <t>-</t>
  </si>
  <si>
    <t>-</t>
  </si>
  <si>
    <t>指定場所一時不停止等</t>
  </si>
  <si>
    <t>合図不履行</t>
  </si>
  <si>
    <t>安全不確認ドア開放等</t>
  </si>
  <si>
    <t>(内)</t>
  </si>
  <si>
    <t>前方不注意</t>
  </si>
  <si>
    <t>安全不確認</t>
  </si>
  <si>
    <t>-</t>
  </si>
  <si>
    <t xml:space="preserve"> (注)　１　第１当事者の違反　　　２　人身事故　　　３　違反種別は主法令違反</t>
  </si>
  <si>
    <t>事</t>
  </si>
  <si>
    <t>故</t>
  </si>
  <si>
    <t xml:space="preserve">   (続き)</t>
  </si>
  <si>
    <t xml:space="preserve">  </t>
  </si>
  <si>
    <r>
      <t>5  交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故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死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傷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 xml:space="preserve">数 </t>
    </r>
    <r>
      <rPr>
        <sz val="12"/>
        <rFont val="ＭＳ 明朝"/>
        <family val="1"/>
      </rPr>
      <t xml:space="preserve"> 平成12～平成16年</t>
    </r>
  </si>
  <si>
    <t xml:space="preserve">県警察本部交通企画課「交通年鑑」 </t>
  </si>
  <si>
    <t>年次・区分</t>
  </si>
  <si>
    <t>幼園児</t>
  </si>
  <si>
    <t>小学生</t>
  </si>
  <si>
    <t>中学生</t>
  </si>
  <si>
    <t>高校生</t>
  </si>
  <si>
    <t>その他の少年</t>
  </si>
  <si>
    <t>20～29歳</t>
  </si>
  <si>
    <t>30～39</t>
  </si>
  <si>
    <t>40～49</t>
  </si>
  <si>
    <t>50～59</t>
  </si>
  <si>
    <t>60～69</t>
  </si>
  <si>
    <t>70歳～</t>
  </si>
  <si>
    <t>12</t>
  </si>
  <si>
    <t>死者</t>
  </si>
  <si>
    <t>-</t>
  </si>
  <si>
    <t>傷者</t>
  </si>
  <si>
    <t>13</t>
  </si>
  <si>
    <t>14</t>
  </si>
  <si>
    <t>15</t>
  </si>
  <si>
    <t>16</t>
  </si>
  <si>
    <t xml:space="preserve"> 平成14～平成16年</t>
  </si>
  <si>
    <t>平    成    14   年</t>
  </si>
  <si>
    <t>平    成    15   年</t>
  </si>
  <si>
    <t>平    成    16   年</t>
  </si>
  <si>
    <t>件数</t>
  </si>
  <si>
    <t>死者</t>
  </si>
  <si>
    <t>負傷者</t>
  </si>
  <si>
    <t>事  業  用</t>
  </si>
  <si>
    <t>-</t>
  </si>
  <si>
    <t>その他</t>
  </si>
  <si>
    <t>-</t>
  </si>
  <si>
    <t>交</t>
  </si>
  <si>
    <t>通</t>
  </si>
  <si>
    <t>7 時間別発生件数</t>
  </si>
  <si>
    <r>
      <t xml:space="preserve">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次</t>
    </r>
  </si>
  <si>
    <r>
      <t xml:space="preserve">時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間</t>
    </r>
  </si>
  <si>
    <t>0～5時</t>
  </si>
  <si>
    <t>5～7</t>
  </si>
  <si>
    <t>7～9</t>
  </si>
  <si>
    <t>9～11</t>
  </si>
  <si>
    <t>11～13</t>
  </si>
  <si>
    <t>13～15</t>
  </si>
  <si>
    <t>15～17</t>
  </si>
  <si>
    <t>17～19</t>
  </si>
  <si>
    <t>19～21</t>
  </si>
  <si>
    <t>21～24時</t>
  </si>
  <si>
    <t>事</t>
  </si>
  <si>
    <t>(続き)</t>
  </si>
  <si>
    <t>道路別交通事故発生状況</t>
  </si>
  <si>
    <t xml:space="preserve">   平成14～平成16年</t>
  </si>
  <si>
    <t xml:space="preserve">県警察本部交通企画課「交通年鑑」  </t>
  </si>
  <si>
    <t>道路別</t>
  </si>
  <si>
    <r>
      <t xml:space="preserve">平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14   </t>
    </r>
    <r>
      <rPr>
        <sz val="11"/>
        <rFont val="ＭＳ 明朝"/>
        <family val="1"/>
      </rPr>
      <t>年</t>
    </r>
  </si>
  <si>
    <r>
      <t xml:space="preserve">平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15   </t>
    </r>
    <r>
      <rPr>
        <sz val="11"/>
        <rFont val="ＭＳ 明朝"/>
        <family val="1"/>
      </rPr>
      <t>年</t>
    </r>
  </si>
  <si>
    <r>
      <t xml:space="preserve">平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16   </t>
    </r>
    <r>
      <rPr>
        <sz val="11"/>
        <rFont val="ＭＳ 明朝"/>
        <family val="1"/>
      </rPr>
      <t>年</t>
    </r>
  </si>
  <si>
    <r>
      <t xml:space="preserve">件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</si>
  <si>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死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</si>
  <si>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傷 者</t>
  </si>
  <si>
    <r>
      <t xml:space="preserve"> </t>
    </r>
    <r>
      <rPr>
        <sz val="11"/>
        <rFont val="ＭＳ ゴシック"/>
        <family val="3"/>
      </rPr>
      <t>総       数</t>
    </r>
  </si>
  <si>
    <t>国道</t>
  </si>
  <si>
    <t>県道</t>
  </si>
  <si>
    <t>市町村道</t>
  </si>
  <si>
    <t>高速道･自動車専用道</t>
  </si>
  <si>
    <t>-</t>
  </si>
  <si>
    <t>その他</t>
  </si>
  <si>
    <t xml:space="preserve"> 9  運転経験年数･第１当事者の年</t>
  </si>
  <si>
    <t xml:space="preserve">齢･車両別事故件数  </t>
  </si>
  <si>
    <t xml:space="preserve">  平成12～平成16年</t>
  </si>
  <si>
    <t>年 次･車 両</t>
  </si>
  <si>
    <t xml:space="preserve">       </t>
  </si>
  <si>
    <t>第 １ 当 事 者 の 年 齢</t>
  </si>
  <si>
    <t>年次
車両</t>
  </si>
  <si>
    <t>停止中･仮免
許･免許外等</t>
  </si>
  <si>
    <t>無免許</t>
  </si>
  <si>
    <t>3年未満</t>
  </si>
  <si>
    <t>3～4</t>
  </si>
  <si>
    <t>4～5</t>
  </si>
  <si>
    <t>5～10</t>
  </si>
  <si>
    <t>10年以上</t>
  </si>
  <si>
    <t>不  明</t>
  </si>
  <si>
    <t>中学生</t>
  </si>
  <si>
    <t>その他少年</t>
  </si>
  <si>
    <t>20代</t>
  </si>
  <si>
    <t>30代</t>
  </si>
  <si>
    <t>40代</t>
  </si>
  <si>
    <t>50代</t>
  </si>
  <si>
    <t>60歳以上</t>
  </si>
  <si>
    <t>不 明</t>
  </si>
  <si>
    <t>12</t>
  </si>
  <si>
    <t>年</t>
  </si>
  <si>
    <t>１</t>
  </si>
  <si>
    <t>乗 用 車</t>
  </si>
  <si>
    <t>-</t>
  </si>
  <si>
    <t>１</t>
  </si>
  <si>
    <t>２</t>
  </si>
  <si>
    <t>大型</t>
  </si>
  <si>
    <t>２</t>
  </si>
  <si>
    <t>３</t>
  </si>
  <si>
    <t>普通</t>
  </si>
  <si>
    <t>-</t>
  </si>
  <si>
    <t>３</t>
  </si>
  <si>
    <t>４</t>
  </si>
  <si>
    <t>軽四輪</t>
  </si>
  <si>
    <t>５</t>
  </si>
  <si>
    <t>貨 物 車</t>
  </si>
  <si>
    <t>５</t>
  </si>
  <si>
    <t>６</t>
  </si>
  <si>
    <t>７</t>
  </si>
  <si>
    <t>７</t>
  </si>
  <si>
    <t>８</t>
  </si>
  <si>
    <t>９</t>
  </si>
  <si>
    <t>二 輪 車</t>
  </si>
  <si>
    <t>自動二輪</t>
  </si>
  <si>
    <t>原付</t>
  </si>
  <si>
    <t>そ の 他</t>
  </si>
  <si>
    <t>不    明</t>
  </si>
  <si>
    <t xml:space="preserve">  (注)　１　人身事故のみ　　２　第１当事者は交通事故に関係した者のうち、過失の最も重い者、又は過失が同程度である場合</t>
  </si>
  <si>
    <t xml:space="preserve"> は被害の程度が最も軽い者をいう</t>
  </si>
  <si>
    <t xml:space="preserve">      　３　平成15年より小型二輪、軽二輪は自動二輪とし、原付二種、原付一種は原付と表示する</t>
  </si>
  <si>
    <r>
      <t xml:space="preserve">10   男   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女   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別   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運   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転 </t>
    </r>
  </si>
  <si>
    <t xml:space="preserve">  免     許     人     口  </t>
  </si>
  <si>
    <t>平成12～平成16年</t>
  </si>
  <si>
    <t>性  別</t>
  </si>
  <si>
    <t>平   成   12   年</t>
  </si>
  <si>
    <t>平   成   13   年</t>
  </si>
  <si>
    <t>平   成   14   年</t>
  </si>
  <si>
    <t>平   成   15   年</t>
  </si>
  <si>
    <t>平   成   16   年</t>
  </si>
  <si>
    <t>性別</t>
  </si>
  <si>
    <t>免許人口</t>
  </si>
  <si>
    <t>構成比</t>
  </si>
  <si>
    <t>総     数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</si>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</sst>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</numFmts>
  <fonts count="2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太ミンA101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22"/>
      <name val="ＭＳ 明朝"/>
      <family val="1"/>
    </font>
    <font>
      <sz val="16"/>
      <name val="太ミンA101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8"/>
      <name val="太ミンA101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4"/>
      <name val="太ミンA101"/>
      <family val="1"/>
    </font>
    <font>
      <sz val="6"/>
      <name val="ＭＳ 明朝"/>
      <family val="1"/>
    </font>
    <font>
      <sz val="7"/>
      <name val="ＭＳ 明朝"/>
      <family val="1"/>
    </font>
    <font>
      <b/>
      <sz val="20"/>
      <name val="ＭＳ 明朝"/>
      <family val="1"/>
    </font>
    <font>
      <sz val="20"/>
      <name val="太ミンA101"/>
      <family val="1"/>
    </font>
    <font>
      <b/>
      <sz val="20"/>
      <name val="太ミンA101"/>
      <family val="1"/>
    </font>
    <font>
      <sz val="11"/>
      <name val="太ミンA101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8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18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186" fontId="0" fillId="0" borderId="15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186" fontId="12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86" fontId="0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86" fontId="0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4" xfId="0" applyFont="1" applyBorder="1" applyAlignment="1">
      <alignment vertical="center"/>
    </xf>
    <xf numFmtId="0" fontId="0" fillId="0" borderId="4" xfId="0" applyBorder="1" applyAlignment="1">
      <alignment horizontal="left" vertical="center" shrinkToFit="1"/>
    </xf>
    <xf numFmtId="186" fontId="0" fillId="0" borderId="0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6" fontId="0" fillId="0" borderId="5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49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19" xfId="0" applyBorder="1" applyAlignment="1">
      <alignment horizontal="distributed" vertical="center" textRotation="255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Border="1" applyAlignment="1">
      <alignment horizontal="distributed" vertical="center" textRotation="255"/>
    </xf>
    <xf numFmtId="0" fontId="15" fillId="0" borderId="21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 horizontal="left" vertical="center"/>
    </xf>
    <xf numFmtId="187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 shrinkToFit="1"/>
    </xf>
    <xf numFmtId="200" fontId="0" fillId="0" borderId="0" xfId="0" applyNumberFormat="1" applyFont="1" applyAlignment="1">
      <alignment horizontal="right" shrinkToFit="1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right" vertical="center"/>
    </xf>
    <xf numFmtId="186" fontId="12" fillId="0" borderId="0" xfId="0" applyNumberFormat="1" applyFont="1" applyAlignment="1">
      <alignment horizontal="right" shrinkToFit="1"/>
    </xf>
    <xf numFmtId="200" fontId="12" fillId="0" borderId="0" xfId="0" applyNumberFormat="1" applyFont="1" applyAlignment="1">
      <alignment horizontal="right" shrinkToFit="1"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0" fillId="0" borderId="5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0" fontId="1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187" fontId="12" fillId="0" borderId="0" xfId="0" applyNumberFormat="1" applyFont="1" applyAlignment="1">
      <alignment vertical="center"/>
    </xf>
    <xf numFmtId="41" fontId="12" fillId="0" borderId="0" xfId="0" applyNumberFormat="1" applyFont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186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187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shrinkToFit="1"/>
    </xf>
    <xf numFmtId="187" fontId="0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87" fontId="0" fillId="0" borderId="5" xfId="0" applyNumberFormat="1" applyFont="1" applyBorder="1" applyAlignment="1">
      <alignment vertical="center"/>
    </xf>
    <xf numFmtId="0" fontId="15" fillId="0" borderId="0" xfId="0" applyFont="1" applyAlignment="1">
      <alignment/>
    </xf>
    <xf numFmtId="187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186" fontId="0" fillId="0" borderId="15" xfId="0" applyNumberFormat="1" applyBorder="1" applyAlignment="1">
      <alignment horizontal="right" vertical="center"/>
    </xf>
    <xf numFmtId="186" fontId="12" fillId="0" borderId="15" xfId="0" applyNumberFormat="1" applyFont="1" applyBorder="1" applyAlignment="1">
      <alignment horizontal="right" vertical="center"/>
    </xf>
    <xf numFmtId="18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186" fontId="0" fillId="0" borderId="15" xfId="0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98" fontId="0" fillId="0" borderId="0" xfId="0" applyNumberFormat="1" applyAlignment="1">
      <alignment horizontal="right" vertical="center"/>
    </xf>
    <xf numFmtId="198" fontId="0" fillId="0" borderId="0" xfId="0" applyNumberFormat="1" applyBorder="1" applyAlignment="1">
      <alignment horizontal="right" vertical="center"/>
    </xf>
    <xf numFmtId="0" fontId="0" fillId="0" borderId="4" xfId="0" applyBorder="1" applyAlignment="1">
      <alignment horizontal="distributed"/>
    </xf>
    <xf numFmtId="0" fontId="15" fillId="0" borderId="0" xfId="0" applyFont="1" applyAlignment="1">
      <alignment/>
    </xf>
    <xf numFmtId="38" fontId="0" fillId="0" borderId="0" xfId="17" applyAlignment="1">
      <alignment vertical="center"/>
    </xf>
    <xf numFmtId="38" fontId="22" fillId="0" borderId="0" xfId="17" applyFont="1" applyAlignment="1">
      <alignment vertical="center"/>
    </xf>
    <xf numFmtId="38" fontId="21" fillId="0" borderId="0" xfId="17" applyFont="1" applyAlignment="1">
      <alignment horizontal="left" vertical="center"/>
    </xf>
    <xf numFmtId="38" fontId="21" fillId="0" borderId="0" xfId="17" applyFont="1" applyAlignment="1">
      <alignment horizontal="distributed" vertical="center"/>
    </xf>
    <xf numFmtId="38" fontId="22" fillId="0" borderId="0" xfId="17" applyFont="1" applyAlignment="1">
      <alignment horizontal="left" vertical="center"/>
    </xf>
    <xf numFmtId="38" fontId="22" fillId="0" borderId="0" xfId="17" applyFont="1" applyAlignment="1">
      <alignment horizontal="distributed" vertical="center"/>
    </xf>
    <xf numFmtId="38" fontId="10" fillId="0" borderId="0" xfId="17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11" fillId="0" borderId="0" xfId="17" applyFont="1" applyAlignment="1">
      <alignment horizontal="left" vertical="center"/>
    </xf>
    <xf numFmtId="0" fontId="0" fillId="0" borderId="0" xfId="0" applyAlignment="1">
      <alignment vertical="center"/>
    </xf>
    <xf numFmtId="38" fontId="15" fillId="0" borderId="5" xfId="17" applyFont="1" applyBorder="1" applyAlignment="1">
      <alignment horizontal="right" vertical="center"/>
    </xf>
    <xf numFmtId="38" fontId="0" fillId="0" borderId="0" xfId="17" applyBorder="1" applyAlignment="1">
      <alignment horizontal="distributed" vertical="center"/>
    </xf>
    <xf numFmtId="38" fontId="0" fillId="0" borderId="1" xfId="17" applyFont="1" applyBorder="1" applyAlignment="1">
      <alignment horizontal="distributed" vertical="center"/>
    </xf>
    <xf numFmtId="38" fontId="0" fillId="0" borderId="2" xfId="17" applyBorder="1" applyAlignment="1">
      <alignment horizontal="distributed" vertical="center"/>
    </xf>
    <xf numFmtId="38" fontId="0" fillId="0" borderId="2" xfId="17" applyFont="1" applyBorder="1" applyAlignment="1">
      <alignment horizontal="distributed" vertical="center"/>
    </xf>
    <xf numFmtId="38" fontId="0" fillId="0" borderId="3" xfId="17" applyBorder="1" applyAlignment="1">
      <alignment horizontal="distributed" vertical="center"/>
    </xf>
    <xf numFmtId="38" fontId="0" fillId="0" borderId="0" xfId="17" applyAlignment="1">
      <alignment/>
    </xf>
    <xf numFmtId="38" fontId="0" fillId="0" borderId="20" xfId="17" applyBorder="1" applyAlignment="1">
      <alignment horizontal="distributed" vertical="center"/>
    </xf>
    <xf numFmtId="38" fontId="0" fillId="0" borderId="21" xfId="17" applyBorder="1" applyAlignment="1">
      <alignment horizontal="distributed" vertical="center"/>
    </xf>
    <xf numFmtId="38" fontId="0" fillId="0" borderId="21" xfId="17" applyBorder="1" applyAlignment="1">
      <alignment horizontal="center" vertical="center"/>
    </xf>
    <xf numFmtId="38" fontId="0" fillId="0" borderId="25" xfId="17" applyBorder="1" applyAlignment="1">
      <alignment horizontal="center" vertical="center"/>
    </xf>
    <xf numFmtId="38" fontId="0" fillId="0" borderId="0" xfId="17" applyBorder="1" applyAlignment="1">
      <alignment horizontal="distributed" vertical="center"/>
    </xf>
    <xf numFmtId="38" fontId="0" fillId="0" borderId="4" xfId="17" applyBorder="1" applyAlignment="1">
      <alignment horizontal="distributed" vertical="center"/>
    </xf>
    <xf numFmtId="38" fontId="0" fillId="0" borderId="0" xfId="17" applyBorder="1" applyAlignment="1">
      <alignment horizontal="center" vertical="center"/>
    </xf>
    <xf numFmtId="38" fontId="0" fillId="0" borderId="0" xfId="17" applyBorder="1" applyAlignment="1">
      <alignment horizontal="right" vertical="center"/>
    </xf>
    <xf numFmtId="49" fontId="0" fillId="0" borderId="0" xfId="17" applyNumberFormat="1" applyFont="1" applyBorder="1" applyAlignment="1">
      <alignment horizontal="center" vertical="center"/>
    </xf>
    <xf numFmtId="38" fontId="0" fillId="0" borderId="4" xfId="17" applyBorder="1" applyAlignment="1">
      <alignment horizontal="left" vertical="center"/>
    </xf>
    <xf numFmtId="189" fontId="0" fillId="0" borderId="0" xfId="17" applyNumberFormat="1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4" xfId="17" applyFont="1" applyBorder="1" applyAlignment="1">
      <alignment horizontal="right" vertical="center"/>
    </xf>
    <xf numFmtId="38" fontId="12" fillId="0" borderId="0" xfId="17" applyFont="1" applyBorder="1" applyAlignment="1">
      <alignment vertical="center"/>
    </xf>
    <xf numFmtId="49" fontId="12" fillId="0" borderId="0" xfId="17" applyNumberFormat="1" applyFont="1" applyBorder="1" applyAlignment="1">
      <alignment horizontal="center" vertical="center"/>
    </xf>
    <xf numFmtId="38" fontId="12" fillId="0" borderId="4" xfId="17" applyFont="1" applyBorder="1" applyAlignment="1">
      <alignment horizontal="right" vertical="center"/>
    </xf>
    <xf numFmtId="189" fontId="12" fillId="0" borderId="0" xfId="17" applyNumberFormat="1" applyFont="1" applyAlignment="1">
      <alignment vertical="center"/>
    </xf>
    <xf numFmtId="38" fontId="12" fillId="0" borderId="0" xfId="17" applyFont="1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38" fontId="15" fillId="0" borderId="18" xfId="17" applyFont="1" applyBorder="1" applyAlignment="1">
      <alignment horizontal="left"/>
    </xf>
    <xf numFmtId="38" fontId="15" fillId="0" borderId="0" xfId="17" applyFont="1" applyAlignment="1">
      <alignment/>
    </xf>
    <xf numFmtId="38" fontId="21" fillId="0" borderId="0" xfId="17" applyFont="1" applyAlignment="1">
      <alignment horizontal="left" vertical="center"/>
    </xf>
    <xf numFmtId="0" fontId="6" fillId="0" borderId="0" xfId="0" applyFont="1" applyAlignment="1">
      <alignment/>
    </xf>
    <xf numFmtId="38" fontId="0" fillId="0" borderId="0" xfId="17" applyAlignment="1">
      <alignment horizontal="center" vertical="center"/>
    </xf>
    <xf numFmtId="38" fontId="3" fillId="0" borderId="0" xfId="17" applyFont="1" applyAlignment="1">
      <alignment horizontal="left" vertical="center"/>
    </xf>
    <xf numFmtId="0" fontId="24" fillId="0" borderId="0" xfId="0" applyFont="1" applyAlignment="1">
      <alignment/>
    </xf>
    <xf numFmtId="38" fontId="11" fillId="0" borderId="0" xfId="17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10" fillId="0" borderId="0" xfId="17" applyFont="1" applyAlignment="1">
      <alignment horizontal="center" vertical="center"/>
    </xf>
    <xf numFmtId="38" fontId="10" fillId="0" borderId="0" xfId="17" applyFont="1" applyAlignment="1">
      <alignment horizontal="distributed" vertical="center"/>
    </xf>
    <xf numFmtId="38" fontId="0" fillId="0" borderId="1" xfId="17" applyBorder="1" applyAlignment="1">
      <alignment horizontal="distributed" vertical="center"/>
    </xf>
    <xf numFmtId="38" fontId="0" fillId="0" borderId="26" xfId="17" applyBorder="1" applyAlignment="1">
      <alignment horizontal="distributed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25" xfId="17" applyBorder="1" applyAlignment="1">
      <alignment horizontal="distributed" vertical="center"/>
    </xf>
    <xf numFmtId="38" fontId="0" fillId="0" borderId="27" xfId="17" applyBorder="1" applyAlignment="1">
      <alignment horizontal="distributed" vertical="center"/>
    </xf>
    <xf numFmtId="38" fontId="0" fillId="0" borderId="21" xfId="17" applyFont="1" applyBorder="1" applyAlignment="1">
      <alignment horizontal="distributed" vertical="center"/>
    </xf>
    <xf numFmtId="38" fontId="0" fillId="0" borderId="25" xfId="17" applyFont="1" applyBorder="1" applyAlignment="1">
      <alignment horizontal="distributed" vertical="center"/>
    </xf>
    <xf numFmtId="38" fontId="0" fillId="0" borderId="11" xfId="17" applyBorder="1" applyAlignment="1">
      <alignment horizontal="distributed" vertical="center"/>
    </xf>
    <xf numFmtId="38" fontId="0" fillId="0" borderId="0" xfId="17" applyFont="1" applyBorder="1" applyAlignment="1">
      <alignment horizontal="distributed" vertical="center"/>
    </xf>
    <xf numFmtId="38" fontId="25" fillId="0" borderId="0" xfId="17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distributed" wrapText="1"/>
    </xf>
    <xf numFmtId="186" fontId="12" fillId="0" borderId="0" xfId="17" applyNumberFormat="1" applyFont="1" applyAlignment="1">
      <alignment horizontal="right" vertical="center"/>
    </xf>
    <xf numFmtId="38" fontId="0" fillId="0" borderId="0" xfId="17" applyBorder="1" applyAlignment="1">
      <alignment/>
    </xf>
    <xf numFmtId="38" fontId="0" fillId="0" borderId="0" xfId="17" applyBorder="1" applyAlignment="1">
      <alignment horizontal="distributed"/>
    </xf>
    <xf numFmtId="38" fontId="0" fillId="0" borderId="4" xfId="17" applyBorder="1" applyAlignment="1">
      <alignment horizontal="distributed"/>
    </xf>
    <xf numFmtId="186" fontId="0" fillId="0" borderId="0" xfId="17" applyNumberFormat="1" applyFont="1" applyAlignment="1">
      <alignment horizontal="right" vertical="center"/>
    </xf>
    <xf numFmtId="38" fontId="0" fillId="0" borderId="0" xfId="17" applyFont="1" applyBorder="1" applyAlignment="1">
      <alignment horizontal="distributed"/>
    </xf>
    <xf numFmtId="38" fontId="0" fillId="0" borderId="0" xfId="17" applyFont="1" applyBorder="1" applyAlignment="1">
      <alignment horizontal="center" vertical="center" shrinkToFit="1"/>
    </xf>
    <xf numFmtId="38" fontId="0" fillId="0" borderId="4" xfId="17" applyFont="1" applyBorder="1" applyAlignment="1">
      <alignment horizontal="center" vertical="center" shrinkToFit="1"/>
    </xf>
    <xf numFmtId="186" fontId="0" fillId="0" borderId="0" xfId="17" applyNumberFormat="1" applyFont="1" applyBorder="1" applyAlignment="1">
      <alignment horizontal="right" vertical="center"/>
    </xf>
    <xf numFmtId="38" fontId="0" fillId="0" borderId="5" xfId="17" applyBorder="1" applyAlignment="1">
      <alignment/>
    </xf>
    <xf numFmtId="38" fontId="0" fillId="0" borderId="5" xfId="17" applyBorder="1" applyAlignment="1">
      <alignment horizontal="distributed"/>
    </xf>
    <xf numFmtId="38" fontId="0" fillId="0" borderId="6" xfId="17" applyBorder="1" applyAlignment="1">
      <alignment horizontal="distributed"/>
    </xf>
    <xf numFmtId="186" fontId="0" fillId="0" borderId="5" xfId="17" applyNumberFormat="1" applyFont="1" applyBorder="1" applyAlignment="1">
      <alignment horizontal="right"/>
    </xf>
    <xf numFmtId="38" fontId="15" fillId="0" borderId="0" xfId="17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38" fontId="15" fillId="0" borderId="0" xfId="17" applyFont="1" applyAlignment="1">
      <alignment/>
    </xf>
    <xf numFmtId="187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4" fillId="0" borderId="11" xfId="0" applyFont="1" applyBorder="1" applyAlignment="1">
      <alignment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187" fontId="0" fillId="0" borderId="0" xfId="17" applyNumberFormat="1" applyFont="1" applyAlignment="1">
      <alignment horizontal="right" vertical="center"/>
    </xf>
    <xf numFmtId="38" fontId="0" fillId="0" borderId="0" xfId="17" applyFont="1" applyAlignment="1">
      <alignment horizontal="center" vertical="center"/>
    </xf>
    <xf numFmtId="41" fontId="0" fillId="0" borderId="0" xfId="17" applyNumberFormat="1" applyFont="1" applyAlignment="1">
      <alignment horizontal="right" vertical="center"/>
    </xf>
    <xf numFmtId="186" fontId="0" fillId="0" borderId="0" xfId="17" applyNumberFormat="1" applyAlignment="1">
      <alignment horizontal="right" vertical="center"/>
    </xf>
    <xf numFmtId="41" fontId="0" fillId="0" borderId="0" xfId="17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86" fontId="0" fillId="0" borderId="0" xfId="17" applyNumberFormat="1" applyFill="1" applyAlignment="1">
      <alignment horizontal="right" vertical="center"/>
    </xf>
    <xf numFmtId="0" fontId="16" fillId="0" borderId="0" xfId="0" applyFont="1" applyBorder="1" applyAlignment="1">
      <alignment vertical="center"/>
    </xf>
    <xf numFmtId="187" fontId="12" fillId="0" borderId="0" xfId="17" applyNumberFormat="1" applyFont="1" applyAlignment="1">
      <alignment horizontal="right" vertical="center"/>
    </xf>
    <xf numFmtId="38" fontId="12" fillId="0" borderId="0" xfId="17" applyFont="1" applyAlignment="1">
      <alignment horizontal="center" vertical="center"/>
    </xf>
    <xf numFmtId="41" fontId="12" fillId="0" borderId="0" xfId="17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1" fontId="12" fillId="0" borderId="0" xfId="17" applyNumberFormat="1" applyFont="1" applyFill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38" fontId="0" fillId="0" borderId="0" xfId="17" applyAlignment="1">
      <alignment horizontal="center" vertical="center"/>
    </xf>
    <xf numFmtId="38" fontId="0" fillId="0" borderId="0" xfId="17" applyAlignment="1">
      <alignment horizontal="right" vertical="center"/>
    </xf>
    <xf numFmtId="38" fontId="0" fillId="0" borderId="0" xfId="17" applyFill="1" applyAlignment="1">
      <alignment horizontal="right" vertical="center"/>
    </xf>
    <xf numFmtId="193" fontId="0" fillId="0" borderId="0" xfId="17" applyNumberFormat="1" applyAlignment="1">
      <alignment horizontal="right" vertical="center"/>
    </xf>
    <xf numFmtId="41" fontId="0" fillId="0" borderId="0" xfId="17" applyNumberFormat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95" fontId="0" fillId="0" borderId="0" xfId="17" applyNumberFormat="1" applyFont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41" fontId="0" fillId="0" borderId="0" xfId="17" applyNumberFormat="1" applyFill="1" applyAlignment="1">
      <alignment horizontal="right" vertical="center"/>
    </xf>
    <xf numFmtId="0" fontId="0" fillId="0" borderId="4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 vertical="center"/>
    </xf>
    <xf numFmtId="186" fontId="0" fillId="0" borderId="0" xfId="17" applyNumberFormat="1" applyFont="1" applyFill="1" applyAlignment="1">
      <alignment horizontal="right" vertical="center"/>
    </xf>
    <xf numFmtId="41" fontId="0" fillId="0" borderId="5" xfId="17" applyNumberFormat="1" applyBorder="1" applyAlignment="1">
      <alignment horizontal="right" vertical="center"/>
    </xf>
    <xf numFmtId="38" fontId="0" fillId="0" borderId="5" xfId="17" applyBorder="1" applyAlignment="1">
      <alignment horizontal="right" vertical="center"/>
    </xf>
    <xf numFmtId="186" fontId="0" fillId="0" borderId="5" xfId="17" applyNumberFormat="1" applyBorder="1" applyAlignment="1">
      <alignment horizontal="right" vertical="center"/>
    </xf>
    <xf numFmtId="38" fontId="0" fillId="0" borderId="5" xfId="17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186" fontId="12" fillId="0" borderId="0" xfId="17" applyNumberFormat="1" applyFont="1" applyAlignment="1">
      <alignment/>
    </xf>
    <xf numFmtId="188" fontId="12" fillId="0" borderId="0" xfId="0" applyNumberFormat="1" applyFont="1" applyAlignment="1">
      <alignment/>
    </xf>
    <xf numFmtId="186" fontId="12" fillId="0" borderId="0" xfId="17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188" fontId="12" fillId="0" borderId="4" xfId="0" applyNumberFormat="1" applyFont="1" applyBorder="1" applyAlignment="1">
      <alignment/>
    </xf>
    <xf numFmtId="0" fontId="16" fillId="0" borderId="15" xfId="0" applyFont="1" applyBorder="1" applyAlignment="1">
      <alignment horizontal="distributed" vertical="center"/>
    </xf>
    <xf numFmtId="186" fontId="0" fillId="0" borderId="0" xfId="17" applyNumberFormat="1" applyAlignment="1">
      <alignment/>
    </xf>
    <xf numFmtId="188" fontId="0" fillId="0" borderId="0" xfId="0" applyNumberFormat="1" applyAlignment="1">
      <alignment/>
    </xf>
    <xf numFmtId="186" fontId="0" fillId="0" borderId="0" xfId="17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4" xfId="0" applyNumberFormat="1" applyBorder="1" applyAlignment="1">
      <alignment/>
    </xf>
    <xf numFmtId="38" fontId="0" fillId="0" borderId="5" xfId="17" applyBorder="1" applyAlignment="1">
      <alignment/>
    </xf>
    <xf numFmtId="0" fontId="0" fillId="0" borderId="2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12</xdr:row>
      <xdr:rowOff>57150</xdr:rowOff>
    </xdr:from>
    <xdr:to>
      <xdr:col>3</xdr:col>
      <xdr:colOff>295275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133600" y="2667000"/>
          <a:ext cx="190500" cy="247650"/>
        </a:xfrm>
        <a:prstGeom prst="rightBrace">
          <a:avLst>
            <a:gd name="adj1" fmla="val -45236"/>
            <a:gd name="adj2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85725</xdr:rowOff>
    </xdr:from>
    <xdr:to>
      <xdr:col>3</xdr:col>
      <xdr:colOff>180975</xdr:colOff>
      <xdr:row>19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114550" y="38385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85725</xdr:rowOff>
    </xdr:from>
    <xdr:to>
      <xdr:col>3</xdr:col>
      <xdr:colOff>190500</xdr:colOff>
      <xdr:row>27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114550" y="5362575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47625</xdr:rowOff>
    </xdr:from>
    <xdr:to>
      <xdr:col>10</xdr:col>
      <xdr:colOff>200025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82025" y="1133475"/>
          <a:ext cx="571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30</xdr:row>
      <xdr:rowOff>28575</xdr:rowOff>
    </xdr:from>
    <xdr:to>
      <xdr:col>5</xdr:col>
      <xdr:colOff>152400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57475" y="57340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28575</xdr:rowOff>
    </xdr:from>
    <xdr:to>
      <xdr:col>5</xdr:col>
      <xdr:colOff>152400</xdr:colOff>
      <xdr:row>23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657475" y="43053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152400</xdr:colOff>
      <xdr:row>34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657475" y="62198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28575</xdr:rowOff>
    </xdr:from>
    <xdr:to>
      <xdr:col>5</xdr:col>
      <xdr:colOff>152400</xdr:colOff>
      <xdr:row>17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657475" y="32575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28575</xdr:rowOff>
    </xdr:from>
    <xdr:to>
      <xdr:col>5</xdr:col>
      <xdr:colOff>152400</xdr:colOff>
      <xdr:row>23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657475" y="43053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28575</xdr:rowOff>
    </xdr:from>
    <xdr:to>
      <xdr:col>5</xdr:col>
      <xdr:colOff>152400</xdr:colOff>
      <xdr:row>31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657475" y="57340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33</xdr:row>
      <xdr:rowOff>28575</xdr:rowOff>
    </xdr:from>
    <xdr:to>
      <xdr:col>5</xdr:col>
      <xdr:colOff>152400</xdr:colOff>
      <xdr:row>34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657475" y="62103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9</xdr:col>
      <xdr:colOff>895350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 rot="5400000" flipH="1">
          <a:off x="2819400" y="1047750"/>
          <a:ext cx="17811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P13"/>
  <sheetViews>
    <sheetView tabSelected="1" zoomScaleSheetLayoutView="100" workbookViewId="0" topLeftCell="A1">
      <selection activeCell="G8" sqref="G8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3.5" style="0" customWidth="1"/>
    <col min="4" max="4" width="11.69921875" style="0" customWidth="1"/>
    <col min="5" max="6" width="7.59765625" style="0" customWidth="1"/>
    <col min="7" max="8" width="7.3984375" style="0" customWidth="1"/>
    <col min="9" max="9" width="7.69921875" style="0" customWidth="1"/>
    <col min="10" max="10" width="8" style="0" customWidth="1"/>
    <col min="11" max="11" width="7.8984375" style="0" customWidth="1"/>
    <col min="12" max="13" width="7.59765625" style="0" customWidth="1"/>
    <col min="14" max="14" width="7.3984375" style="0" customWidth="1"/>
    <col min="15" max="15" width="7.59765625" style="0" customWidth="1"/>
    <col min="16" max="16" width="7.5" style="0" customWidth="1"/>
  </cols>
  <sheetData>
    <row r="1" spans="4:14" s="1" customFormat="1" ht="25.5" customHeight="1">
      <c r="D1" s="2"/>
      <c r="E1" s="3" t="s">
        <v>21</v>
      </c>
      <c r="F1" s="4"/>
      <c r="G1" s="4"/>
      <c r="H1" s="4"/>
      <c r="I1" s="4"/>
      <c r="J1" s="4"/>
      <c r="K1" s="4"/>
      <c r="L1" s="4"/>
      <c r="M1" s="4"/>
      <c r="N1" s="5"/>
    </row>
    <row r="2" spans="4:14" s="1" customFormat="1" ht="12" customHeight="1">
      <c r="D2" s="6"/>
      <c r="E2" s="6"/>
      <c r="F2" s="7"/>
      <c r="G2" s="8"/>
      <c r="H2" s="8"/>
      <c r="I2" s="8"/>
      <c r="J2" s="8"/>
      <c r="K2" s="8"/>
      <c r="L2" s="8"/>
      <c r="M2" s="8"/>
      <c r="N2" s="8"/>
    </row>
    <row r="3" spans="5:13" s="1" customFormat="1" ht="19.5" customHeight="1">
      <c r="E3" s="9"/>
      <c r="F3" s="10" t="s">
        <v>22</v>
      </c>
      <c r="G3" s="10"/>
      <c r="H3" s="10"/>
      <c r="I3" s="10"/>
      <c r="J3" s="10"/>
      <c r="K3" s="11" t="s">
        <v>23</v>
      </c>
      <c r="L3" s="11"/>
      <c r="M3" s="11"/>
    </row>
    <row r="4" spans="7:16" s="1" customFormat="1" ht="21.75" customHeight="1" thickBot="1">
      <c r="G4" s="12"/>
      <c r="H4" s="13"/>
      <c r="I4" s="13"/>
      <c r="J4" s="13"/>
      <c r="M4" s="14" t="s">
        <v>24</v>
      </c>
      <c r="N4" s="14"/>
      <c r="O4" s="14"/>
      <c r="P4" s="14"/>
    </row>
    <row r="5" spans="1:16" ht="30" customHeight="1" thickTop="1">
      <c r="A5" s="15" t="s">
        <v>25</v>
      </c>
      <c r="B5" s="16"/>
      <c r="C5" s="16"/>
      <c r="D5" s="17" t="s">
        <v>26</v>
      </c>
      <c r="E5" s="17" t="s">
        <v>27</v>
      </c>
      <c r="F5" s="17" t="s">
        <v>28</v>
      </c>
      <c r="G5" s="17" t="s">
        <v>29</v>
      </c>
      <c r="H5" s="17" t="s">
        <v>30</v>
      </c>
      <c r="I5" s="17" t="s">
        <v>31</v>
      </c>
      <c r="J5" s="17" t="s">
        <v>32</v>
      </c>
      <c r="K5" s="17" t="s">
        <v>33</v>
      </c>
      <c r="L5" s="17" t="s">
        <v>34</v>
      </c>
      <c r="M5" s="17" t="s">
        <v>35</v>
      </c>
      <c r="N5" s="17" t="s">
        <v>36</v>
      </c>
      <c r="O5" s="17" t="s">
        <v>37</v>
      </c>
      <c r="P5" s="18" t="s">
        <v>38</v>
      </c>
    </row>
    <row r="6" spans="1:16" s="1" customFormat="1" ht="7.5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27" customFormat="1" ht="14.25" customHeight="1">
      <c r="A7" s="22" t="s">
        <v>39</v>
      </c>
      <c r="B7" s="23" t="s">
        <v>40</v>
      </c>
      <c r="C7" s="24" t="s">
        <v>41</v>
      </c>
      <c r="D7" s="25">
        <v>3074</v>
      </c>
      <c r="E7" s="26">
        <v>203</v>
      </c>
      <c r="F7" s="26">
        <v>217</v>
      </c>
      <c r="G7" s="26">
        <v>263</v>
      </c>
      <c r="H7" s="26">
        <v>210</v>
      </c>
      <c r="I7" s="26">
        <v>218</v>
      </c>
      <c r="J7" s="26">
        <v>259</v>
      </c>
      <c r="K7" s="26">
        <v>258</v>
      </c>
      <c r="L7" s="26">
        <v>288</v>
      </c>
      <c r="M7" s="26">
        <v>244</v>
      </c>
      <c r="N7" s="26">
        <v>281</v>
      </c>
      <c r="O7" s="26">
        <v>262</v>
      </c>
      <c r="P7" s="26">
        <v>371</v>
      </c>
    </row>
    <row r="8" spans="1:16" s="27" customFormat="1" ht="14.25" customHeight="1">
      <c r="A8" s="28"/>
      <c r="B8" s="23" t="s">
        <v>42</v>
      </c>
      <c r="C8" s="29"/>
      <c r="D8" s="25">
        <f>SUM(E8:P8)</f>
        <v>3172</v>
      </c>
      <c r="E8" s="26">
        <v>198</v>
      </c>
      <c r="F8" s="26">
        <v>208</v>
      </c>
      <c r="G8" s="26">
        <v>291</v>
      </c>
      <c r="H8" s="26">
        <v>225</v>
      </c>
      <c r="I8" s="26">
        <v>281</v>
      </c>
      <c r="J8" s="26">
        <v>259</v>
      </c>
      <c r="K8" s="26">
        <v>279</v>
      </c>
      <c r="L8" s="26">
        <v>298</v>
      </c>
      <c r="M8" s="26">
        <v>259</v>
      </c>
      <c r="N8" s="26">
        <v>282</v>
      </c>
      <c r="O8" s="26">
        <v>281</v>
      </c>
      <c r="P8" s="26">
        <v>311</v>
      </c>
    </row>
    <row r="9" spans="1:16" s="27" customFormat="1" ht="14.25" customHeight="1">
      <c r="A9" s="28"/>
      <c r="B9" s="23" t="s">
        <v>43</v>
      </c>
      <c r="C9" s="29"/>
      <c r="D9" s="25">
        <v>3075</v>
      </c>
      <c r="E9" s="26">
        <v>226</v>
      </c>
      <c r="F9" s="26">
        <v>228</v>
      </c>
      <c r="G9" s="26">
        <v>239</v>
      </c>
      <c r="H9" s="26">
        <v>253</v>
      </c>
      <c r="I9" s="26">
        <v>263</v>
      </c>
      <c r="J9" s="26">
        <v>225</v>
      </c>
      <c r="K9" s="26">
        <v>248</v>
      </c>
      <c r="L9" s="26">
        <v>241</v>
      </c>
      <c r="M9" s="26">
        <v>248</v>
      </c>
      <c r="N9" s="26">
        <v>256</v>
      </c>
      <c r="O9" s="26">
        <v>267</v>
      </c>
      <c r="P9" s="26">
        <v>381</v>
      </c>
    </row>
    <row r="10" spans="1:16" s="1" customFormat="1" ht="14.25" customHeight="1">
      <c r="A10" s="30"/>
      <c r="B10" s="31" t="s">
        <v>44</v>
      </c>
      <c r="C10" s="32"/>
      <c r="D10" s="33">
        <v>2934</v>
      </c>
      <c r="E10" s="34">
        <v>195</v>
      </c>
      <c r="F10" s="34">
        <v>232</v>
      </c>
      <c r="G10" s="34">
        <v>239</v>
      </c>
      <c r="H10" s="34">
        <v>252</v>
      </c>
      <c r="I10" s="34">
        <v>233</v>
      </c>
      <c r="J10" s="34">
        <v>220</v>
      </c>
      <c r="K10" s="34">
        <v>225</v>
      </c>
      <c r="L10" s="34">
        <v>231</v>
      </c>
      <c r="M10" s="34">
        <v>248</v>
      </c>
      <c r="N10" s="34">
        <v>289</v>
      </c>
      <c r="O10" s="34">
        <v>273</v>
      </c>
      <c r="P10" s="34">
        <v>297</v>
      </c>
    </row>
    <row r="11" spans="1:16" s="1" customFormat="1" ht="14.25" customHeight="1">
      <c r="A11" s="30"/>
      <c r="B11" s="31" t="s">
        <v>45</v>
      </c>
      <c r="C11" s="32"/>
      <c r="D11" s="33">
        <v>3048</v>
      </c>
      <c r="E11" s="34">
        <v>271</v>
      </c>
      <c r="F11" s="34">
        <v>239</v>
      </c>
      <c r="G11" s="34">
        <v>282</v>
      </c>
      <c r="H11" s="34">
        <v>246</v>
      </c>
      <c r="I11" s="34">
        <v>212</v>
      </c>
      <c r="J11" s="34">
        <v>264</v>
      </c>
      <c r="K11" s="34">
        <v>218</v>
      </c>
      <c r="L11" s="34">
        <v>288</v>
      </c>
      <c r="M11" s="34">
        <v>229</v>
      </c>
      <c r="N11" s="34">
        <v>227</v>
      </c>
      <c r="O11" s="34">
        <v>278</v>
      </c>
      <c r="P11" s="34">
        <v>294</v>
      </c>
    </row>
    <row r="12" spans="1:16" s="1" customFormat="1" ht="8.25" customHeight="1" thickBot="1">
      <c r="A12" s="35"/>
      <c r="B12" s="35"/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ht="19.5" customHeight="1" thickTop="1">
      <c r="A13" t="s">
        <v>46</v>
      </c>
    </row>
  </sheetData>
  <mergeCells count="5">
    <mergeCell ref="E1:M1"/>
    <mergeCell ref="F3:J3"/>
    <mergeCell ref="A5:C5"/>
    <mergeCell ref="K3:M3"/>
    <mergeCell ref="M4:P4"/>
  </mergeCells>
  <printOptions/>
  <pageMargins left="0.35" right="0.47" top="1.05" bottom="0" header="3.91" footer="0.511811023622047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4"/>
  <dimension ref="A1:P9"/>
  <sheetViews>
    <sheetView zoomScaleSheetLayoutView="100" workbookViewId="0" topLeftCell="A1">
      <pane xSplit="1" ySplit="4" topLeftCell="F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796875" defaultRowHeight="14.25"/>
  <cols>
    <col min="1" max="1" width="15.8984375" style="0" customWidth="1"/>
    <col min="2" max="2" width="24.69921875" style="0" customWidth="1"/>
    <col min="3" max="3" width="21.59765625" style="0" customWidth="1"/>
    <col min="4" max="4" width="24.59765625" style="0" customWidth="1"/>
    <col min="5" max="5" width="21.3984375" style="0" customWidth="1"/>
    <col min="6" max="6" width="0.8984375" style="0" customWidth="1"/>
    <col min="7" max="7" width="15.59765625" style="0" customWidth="1"/>
    <col min="8" max="8" width="17.59765625" style="0" customWidth="1"/>
    <col min="9" max="9" width="15.59765625" style="0" customWidth="1"/>
    <col min="10" max="10" width="18.09765625" style="0" customWidth="1"/>
    <col min="11" max="11" width="15.3984375" style="0" customWidth="1"/>
    <col min="12" max="12" width="17.09765625" style="0" customWidth="1"/>
    <col min="13" max="13" width="10.69921875" style="0" customWidth="1"/>
  </cols>
  <sheetData>
    <row r="1" spans="3:9" ht="18" customHeight="1">
      <c r="C1" s="183"/>
      <c r="D1" s="11" t="s">
        <v>278</v>
      </c>
      <c r="E1" s="11"/>
      <c r="F1" s="369"/>
      <c r="G1" s="370" t="s">
        <v>279</v>
      </c>
      <c r="H1" s="370"/>
      <c r="I1" s="37" t="s">
        <v>280</v>
      </c>
    </row>
    <row r="2" spans="12:16" ht="21.75" customHeight="1" thickBot="1">
      <c r="L2" s="207"/>
      <c r="M2" s="207" t="s">
        <v>48</v>
      </c>
      <c r="N2" s="208"/>
      <c r="O2" s="55"/>
      <c r="P2" s="55"/>
    </row>
    <row r="3" spans="1:14" ht="18" customHeight="1" thickTop="1">
      <c r="A3" s="15" t="s">
        <v>281</v>
      </c>
      <c r="B3" s="371" t="s">
        <v>282</v>
      </c>
      <c r="C3" s="209"/>
      <c r="D3" s="371" t="s">
        <v>283</v>
      </c>
      <c r="E3" s="209"/>
      <c r="F3" s="372"/>
      <c r="G3" s="371" t="s">
        <v>284</v>
      </c>
      <c r="H3" s="371"/>
      <c r="I3" s="371" t="s">
        <v>285</v>
      </c>
      <c r="J3" s="371"/>
      <c r="K3" s="371" t="s">
        <v>286</v>
      </c>
      <c r="L3" s="371"/>
      <c r="M3" s="95" t="s">
        <v>287</v>
      </c>
      <c r="N3" s="46"/>
    </row>
    <row r="4" spans="1:14" ht="18" customHeight="1">
      <c r="A4" s="99"/>
      <c r="B4" s="210" t="s">
        <v>288</v>
      </c>
      <c r="C4" s="211" t="s">
        <v>289</v>
      </c>
      <c r="D4" s="210" t="s">
        <v>288</v>
      </c>
      <c r="E4" s="211" t="s">
        <v>289</v>
      </c>
      <c r="F4" s="108"/>
      <c r="G4" s="210" t="s">
        <v>288</v>
      </c>
      <c r="H4" s="211" t="s">
        <v>289</v>
      </c>
      <c r="I4" s="210" t="s">
        <v>288</v>
      </c>
      <c r="J4" s="211" t="s">
        <v>289</v>
      </c>
      <c r="K4" s="210" t="s">
        <v>288</v>
      </c>
      <c r="L4" s="210" t="s">
        <v>289</v>
      </c>
      <c r="M4" s="322"/>
      <c r="N4" s="46"/>
    </row>
    <row r="5" spans="1:14" ht="10.5" customHeight="1">
      <c r="A5" s="108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373"/>
      <c r="N5" s="46"/>
    </row>
    <row r="6" spans="1:14" ht="15" customHeight="1">
      <c r="A6" s="374" t="s">
        <v>290</v>
      </c>
      <c r="B6" s="375">
        <v>362394</v>
      </c>
      <c r="C6" s="376">
        <v>100</v>
      </c>
      <c r="D6" s="375">
        <v>366449</v>
      </c>
      <c r="E6" s="376">
        <v>100</v>
      </c>
      <c r="F6" s="376"/>
      <c r="G6" s="377">
        <v>371301</v>
      </c>
      <c r="H6" s="378">
        <v>100</v>
      </c>
      <c r="I6" s="377">
        <v>375518</v>
      </c>
      <c r="J6" s="378">
        <v>100</v>
      </c>
      <c r="K6" s="377">
        <v>379181</v>
      </c>
      <c r="L6" s="379">
        <v>100</v>
      </c>
      <c r="M6" s="380" t="s">
        <v>291</v>
      </c>
      <c r="N6" s="46"/>
    </row>
    <row r="7" spans="1:14" ht="15" customHeight="1">
      <c r="A7" s="108" t="s">
        <v>292</v>
      </c>
      <c r="B7" s="381">
        <v>207819</v>
      </c>
      <c r="C7" s="382">
        <f>B7/B6*100</f>
        <v>57.346148115035014</v>
      </c>
      <c r="D7" s="381">
        <v>209108</v>
      </c>
      <c r="E7" s="382">
        <v>57.1</v>
      </c>
      <c r="F7" s="382"/>
      <c r="G7" s="383">
        <v>210801</v>
      </c>
      <c r="H7" s="384">
        <v>56.8</v>
      </c>
      <c r="I7" s="383">
        <v>211985</v>
      </c>
      <c r="J7" s="384">
        <v>56.5</v>
      </c>
      <c r="K7" s="383">
        <v>212986</v>
      </c>
      <c r="L7" s="385">
        <v>56.2</v>
      </c>
      <c r="M7" s="373" t="s">
        <v>292</v>
      </c>
      <c r="N7" s="46"/>
    </row>
    <row r="8" spans="1:14" ht="15" customHeight="1">
      <c r="A8" s="108" t="s">
        <v>293</v>
      </c>
      <c r="B8" s="381">
        <v>154575</v>
      </c>
      <c r="C8" s="382">
        <f>B8/B6*100</f>
        <v>42.653851884964986</v>
      </c>
      <c r="D8" s="381">
        <v>157341</v>
      </c>
      <c r="E8" s="382">
        <v>42.9</v>
      </c>
      <c r="F8" s="382"/>
      <c r="G8" s="383">
        <v>160500</v>
      </c>
      <c r="H8" s="384">
        <v>43.2</v>
      </c>
      <c r="I8" s="383">
        <v>163533</v>
      </c>
      <c r="J8" s="384">
        <v>43.5</v>
      </c>
      <c r="K8" s="383">
        <v>166195</v>
      </c>
      <c r="L8" s="385">
        <v>43.8</v>
      </c>
      <c r="M8" s="373" t="s">
        <v>293</v>
      </c>
      <c r="N8" s="46"/>
    </row>
    <row r="9" spans="1:14" ht="10.5" customHeight="1" thickBot="1">
      <c r="A9" s="84"/>
      <c r="B9" s="83"/>
      <c r="C9" s="83"/>
      <c r="D9" s="83"/>
      <c r="E9" s="83"/>
      <c r="F9" s="83"/>
      <c r="G9" s="386"/>
      <c r="H9" s="83"/>
      <c r="I9" s="386"/>
      <c r="J9" s="83"/>
      <c r="K9" s="386"/>
      <c r="L9" s="84"/>
      <c r="M9" s="387"/>
      <c r="N9" s="46"/>
    </row>
    <row r="10" ht="14.25" thickTop="1"/>
  </sheetData>
  <mergeCells count="9">
    <mergeCell ref="A3:A4"/>
    <mergeCell ref="B3:C3"/>
    <mergeCell ref="D3:E3"/>
    <mergeCell ref="G3:H3"/>
    <mergeCell ref="D1:E1"/>
    <mergeCell ref="G1:H1"/>
    <mergeCell ref="K3:L3"/>
    <mergeCell ref="M3:M4"/>
    <mergeCell ref="I3:J3"/>
  </mergeCells>
  <printOptions/>
  <pageMargins left="0.67" right="0.12" top="0.56" bottom="0" header="2.82" footer="0.5118110236220472"/>
  <pageSetup horizontalDpi="600" verticalDpi="600" orientation="portrait" paperSize="9" scale="86" r:id="rId1"/>
  <colBreaks count="1" manualBreakCount="1">
    <brk id="5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N31"/>
  <sheetViews>
    <sheetView zoomScaleSheetLayoutView="85" workbookViewId="0" topLeftCell="A1">
      <pane xSplit="3" ySplit="3" topLeftCell="D10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796875" defaultRowHeight="14.25"/>
  <cols>
    <col min="1" max="1" width="2.19921875" style="0" customWidth="1"/>
    <col min="2" max="2" width="14.59765625" style="0" customWidth="1"/>
    <col min="3" max="3" width="4.5" style="0" customWidth="1"/>
    <col min="4" max="7" width="11.09765625" style="0" customWidth="1"/>
    <col min="8" max="8" width="2.3984375" style="0" customWidth="1"/>
    <col min="9" max="9" width="14.59765625" style="0" customWidth="1"/>
    <col min="10" max="10" width="5.8984375" style="0" customWidth="1"/>
    <col min="11" max="12" width="10" style="0" customWidth="1"/>
    <col min="13" max="13" width="10.8984375" style="0" customWidth="1"/>
    <col min="14" max="14" width="10" style="0" customWidth="1"/>
  </cols>
  <sheetData>
    <row r="1" spans="3:12" ht="19.5" customHeight="1">
      <c r="C1" s="37"/>
      <c r="D1" s="38"/>
      <c r="E1" s="39" t="s">
        <v>47</v>
      </c>
      <c r="F1" s="39"/>
      <c r="G1" s="39"/>
      <c r="H1" s="39"/>
      <c r="I1" s="39"/>
      <c r="J1" s="40"/>
      <c r="K1" s="40"/>
      <c r="L1" s="40"/>
    </row>
    <row r="2" spans="10:14" ht="21.75" customHeight="1" thickBot="1">
      <c r="J2" s="41" t="s">
        <v>48</v>
      </c>
      <c r="K2" s="41"/>
      <c r="L2" s="41"/>
      <c r="M2" s="41"/>
      <c r="N2" s="41"/>
    </row>
    <row r="3" spans="1:14" ht="34.5" customHeight="1" thickTop="1">
      <c r="A3" s="15" t="s">
        <v>49</v>
      </c>
      <c r="B3" s="16"/>
      <c r="C3" s="16"/>
      <c r="D3" s="17" t="s">
        <v>50</v>
      </c>
      <c r="E3" s="42" t="s">
        <v>51</v>
      </c>
      <c r="F3" s="18" t="s">
        <v>52</v>
      </c>
      <c r="G3" s="43" t="s">
        <v>53</v>
      </c>
      <c r="H3" s="44" t="s">
        <v>49</v>
      </c>
      <c r="I3" s="16"/>
      <c r="J3" s="16"/>
      <c r="K3" s="17" t="s">
        <v>50</v>
      </c>
      <c r="L3" s="45" t="s">
        <v>51</v>
      </c>
      <c r="M3" s="18" t="s">
        <v>52</v>
      </c>
      <c r="N3" s="18" t="s">
        <v>53</v>
      </c>
    </row>
    <row r="4" spans="1:14" ht="9.75" customHeight="1">
      <c r="A4" s="46"/>
      <c r="B4" s="46"/>
      <c r="C4" s="47"/>
      <c r="D4" s="48"/>
      <c r="E4" s="48"/>
      <c r="F4" s="48"/>
      <c r="G4" s="49"/>
      <c r="J4" s="47"/>
      <c r="N4" s="46"/>
    </row>
    <row r="5" spans="1:14" s="1" customFormat="1" ht="15" customHeight="1">
      <c r="A5" s="50"/>
      <c r="B5" s="50"/>
      <c r="C5" s="51"/>
      <c r="D5" s="52"/>
      <c r="E5" s="52"/>
      <c r="F5" s="52"/>
      <c r="G5" s="53"/>
      <c r="H5" s="54"/>
      <c r="I5" s="55" t="s">
        <v>54</v>
      </c>
      <c r="J5" s="51"/>
      <c r="K5" s="56">
        <v>38</v>
      </c>
      <c r="L5" s="57">
        <v>33</v>
      </c>
      <c r="M5" s="57">
        <v>34</v>
      </c>
      <c r="N5" s="57">
        <v>25</v>
      </c>
    </row>
    <row r="6" spans="1:14" s="1" customFormat="1" ht="15" customHeight="1">
      <c r="A6" s="58" t="s">
        <v>55</v>
      </c>
      <c r="B6" s="58"/>
      <c r="C6" s="59"/>
      <c r="D6" s="60">
        <v>3172</v>
      </c>
      <c r="E6" s="60">
        <v>3075</v>
      </c>
      <c r="F6" s="60">
        <v>2934</v>
      </c>
      <c r="G6" s="61">
        <v>3048</v>
      </c>
      <c r="H6" s="54"/>
      <c r="I6" s="55" t="s">
        <v>56</v>
      </c>
      <c r="J6" s="51"/>
      <c r="K6" s="56"/>
      <c r="L6" s="57"/>
      <c r="M6" s="57"/>
      <c r="N6" s="57"/>
    </row>
    <row r="7" spans="1:14" s="1" customFormat="1" ht="15" customHeight="1">
      <c r="A7" s="62"/>
      <c r="B7" s="62"/>
      <c r="C7" s="59"/>
      <c r="D7" s="60"/>
      <c r="E7" s="60"/>
      <c r="F7" s="60"/>
      <c r="G7" s="61"/>
      <c r="H7" s="54"/>
      <c r="I7" s="55" t="s">
        <v>57</v>
      </c>
      <c r="J7" s="51"/>
      <c r="K7" s="63">
        <v>55</v>
      </c>
      <c r="L7" s="64">
        <v>73</v>
      </c>
      <c r="M7" s="64">
        <v>53</v>
      </c>
      <c r="N7" s="64">
        <v>53</v>
      </c>
    </row>
    <row r="8" spans="1:14" s="1" customFormat="1" ht="15" customHeight="1">
      <c r="A8" s="50"/>
      <c r="B8" s="50"/>
      <c r="C8" s="51"/>
      <c r="D8" s="64"/>
      <c r="E8" s="64"/>
      <c r="F8" s="64"/>
      <c r="G8" s="65"/>
      <c r="H8" s="54"/>
      <c r="I8" s="19" t="s">
        <v>58</v>
      </c>
      <c r="J8" s="51"/>
      <c r="K8" s="66">
        <v>0</v>
      </c>
      <c r="L8" s="67">
        <v>0</v>
      </c>
      <c r="M8" s="67" t="s">
        <v>0</v>
      </c>
      <c r="N8" s="67" t="s">
        <v>0</v>
      </c>
    </row>
    <row r="9" spans="1:14" s="1" customFormat="1" ht="15" customHeight="1">
      <c r="A9" s="50"/>
      <c r="B9" s="19" t="s">
        <v>59</v>
      </c>
      <c r="C9" s="51"/>
      <c r="D9" s="64">
        <v>62</v>
      </c>
      <c r="E9" s="64">
        <v>67</v>
      </c>
      <c r="F9" s="64">
        <v>54</v>
      </c>
      <c r="G9" s="65">
        <v>78</v>
      </c>
      <c r="H9" s="54"/>
      <c r="I9" s="19" t="s">
        <v>60</v>
      </c>
      <c r="J9" s="51"/>
      <c r="K9" s="66">
        <v>0</v>
      </c>
      <c r="L9" s="67">
        <v>0</v>
      </c>
      <c r="M9" s="67" t="s">
        <v>61</v>
      </c>
      <c r="N9" s="67" t="s">
        <v>61</v>
      </c>
    </row>
    <row r="10" spans="1:14" s="1" customFormat="1" ht="15" customHeight="1">
      <c r="A10" s="50"/>
      <c r="B10" s="19" t="s">
        <v>62</v>
      </c>
      <c r="C10" s="51"/>
      <c r="D10" s="67">
        <v>0</v>
      </c>
      <c r="E10" s="67">
        <v>1</v>
      </c>
      <c r="F10" s="67">
        <v>1</v>
      </c>
      <c r="G10" s="68">
        <v>2</v>
      </c>
      <c r="H10" s="54"/>
      <c r="I10" s="19" t="s">
        <v>63</v>
      </c>
      <c r="J10" s="51"/>
      <c r="K10" s="66">
        <v>0</v>
      </c>
      <c r="L10" s="67">
        <v>0</v>
      </c>
      <c r="M10" s="67" t="s">
        <v>64</v>
      </c>
      <c r="N10" s="67" t="s">
        <v>64</v>
      </c>
    </row>
    <row r="11" spans="1:14" s="1" customFormat="1" ht="15" customHeight="1">
      <c r="A11" s="50"/>
      <c r="B11" s="50" t="s">
        <v>65</v>
      </c>
      <c r="C11" s="51"/>
      <c r="D11" s="67">
        <v>21</v>
      </c>
      <c r="E11" s="67">
        <v>13</v>
      </c>
      <c r="F11" s="67">
        <v>15</v>
      </c>
      <c r="G11" s="68">
        <v>15</v>
      </c>
      <c r="H11" s="54"/>
      <c r="I11" s="50"/>
      <c r="J11" s="51"/>
      <c r="K11" s="66"/>
      <c r="L11" s="67"/>
      <c r="M11" s="67"/>
      <c r="N11" s="67"/>
    </row>
    <row r="12" spans="1:14" s="1" customFormat="1" ht="15" customHeight="1">
      <c r="A12" s="50"/>
      <c r="B12" s="69" t="s">
        <v>66</v>
      </c>
      <c r="C12" s="70"/>
      <c r="D12" s="67">
        <v>0</v>
      </c>
      <c r="E12" s="67">
        <v>0</v>
      </c>
      <c r="F12" s="67" t="s">
        <v>61</v>
      </c>
      <c r="G12" s="68" t="s">
        <v>61</v>
      </c>
      <c r="H12" s="54"/>
      <c r="I12" s="19" t="s">
        <v>67</v>
      </c>
      <c r="J12" s="51"/>
      <c r="K12" s="66">
        <v>0</v>
      </c>
      <c r="L12" s="67">
        <v>1</v>
      </c>
      <c r="M12" s="67" t="s">
        <v>68</v>
      </c>
      <c r="N12" s="67">
        <v>1</v>
      </c>
    </row>
    <row r="13" spans="1:14" s="1" customFormat="1" ht="15" customHeight="1">
      <c r="A13" s="50"/>
      <c r="B13" s="19" t="s">
        <v>69</v>
      </c>
      <c r="C13" s="51"/>
      <c r="D13" s="56">
        <v>1</v>
      </c>
      <c r="E13" s="57" t="s">
        <v>70</v>
      </c>
      <c r="F13" s="57" t="s">
        <v>70</v>
      </c>
      <c r="G13" s="71">
        <v>2</v>
      </c>
      <c r="H13" s="54"/>
      <c r="I13" s="55" t="s">
        <v>71</v>
      </c>
      <c r="J13" s="51"/>
      <c r="K13" s="66">
        <v>0</v>
      </c>
      <c r="L13" s="67">
        <v>2</v>
      </c>
      <c r="M13" s="67">
        <v>1</v>
      </c>
      <c r="N13" s="67" t="s">
        <v>61</v>
      </c>
    </row>
    <row r="14" spans="1:14" s="1" customFormat="1" ht="15" customHeight="1">
      <c r="A14" s="50"/>
      <c r="B14" s="69" t="s">
        <v>72</v>
      </c>
      <c r="C14" s="72"/>
      <c r="D14" s="56"/>
      <c r="E14" s="57"/>
      <c r="F14" s="57"/>
      <c r="G14" s="71"/>
      <c r="H14" s="54"/>
      <c r="I14" s="55" t="s">
        <v>73</v>
      </c>
      <c r="J14" s="51"/>
      <c r="K14" s="66">
        <v>3</v>
      </c>
      <c r="L14" s="67">
        <v>2</v>
      </c>
      <c r="M14" s="67">
        <v>6</v>
      </c>
      <c r="N14" s="67">
        <v>4</v>
      </c>
    </row>
    <row r="15" spans="1:14" s="1" customFormat="1" ht="15" customHeight="1">
      <c r="A15" s="50"/>
      <c r="B15" s="50"/>
      <c r="C15" s="51"/>
      <c r="D15" s="73"/>
      <c r="E15" s="73"/>
      <c r="F15" s="73"/>
      <c r="G15" s="74"/>
      <c r="H15" s="54"/>
      <c r="I15" s="55" t="s">
        <v>74</v>
      </c>
      <c r="J15" s="51"/>
      <c r="K15" s="66">
        <v>1</v>
      </c>
      <c r="L15" s="67">
        <v>1</v>
      </c>
      <c r="M15" s="67">
        <v>1</v>
      </c>
      <c r="N15" s="67">
        <v>2</v>
      </c>
    </row>
    <row r="16" spans="1:14" s="1" customFormat="1" ht="15" customHeight="1">
      <c r="A16" s="50"/>
      <c r="B16" s="69" t="s">
        <v>75</v>
      </c>
      <c r="C16" s="70"/>
      <c r="D16" s="67">
        <v>6</v>
      </c>
      <c r="E16" s="67">
        <v>3</v>
      </c>
      <c r="F16" s="67">
        <v>6</v>
      </c>
      <c r="G16" s="68">
        <v>6</v>
      </c>
      <c r="H16" s="54"/>
      <c r="I16" s="55" t="s">
        <v>76</v>
      </c>
      <c r="J16" s="51"/>
      <c r="K16" s="66">
        <v>2</v>
      </c>
      <c r="L16" s="67">
        <v>1</v>
      </c>
      <c r="M16" s="67" t="s">
        <v>77</v>
      </c>
      <c r="N16" s="67" t="s">
        <v>77</v>
      </c>
    </row>
    <row r="17" spans="1:14" s="1" customFormat="1" ht="15" customHeight="1">
      <c r="A17" s="50"/>
      <c r="B17" s="50" t="s">
        <v>78</v>
      </c>
      <c r="C17" s="51"/>
      <c r="D17" s="66" t="s">
        <v>79</v>
      </c>
      <c r="E17" s="67">
        <v>0</v>
      </c>
      <c r="F17" s="67" t="s">
        <v>61</v>
      </c>
      <c r="G17" s="68" t="s">
        <v>61</v>
      </c>
      <c r="H17" s="54"/>
      <c r="I17" s="19" t="s">
        <v>80</v>
      </c>
      <c r="J17" s="51"/>
      <c r="K17" s="66">
        <v>3</v>
      </c>
      <c r="L17" s="67">
        <v>5</v>
      </c>
      <c r="M17" s="67">
        <v>3</v>
      </c>
      <c r="N17" s="67">
        <v>1</v>
      </c>
    </row>
    <row r="18" spans="1:14" s="1" customFormat="1" ht="15" customHeight="1">
      <c r="A18" s="50"/>
      <c r="B18" s="50" t="s">
        <v>81</v>
      </c>
      <c r="C18" s="51"/>
      <c r="D18" s="66" t="s">
        <v>82</v>
      </c>
      <c r="E18" s="67">
        <v>0</v>
      </c>
      <c r="F18" s="67" t="s">
        <v>83</v>
      </c>
      <c r="G18" s="68" t="s">
        <v>83</v>
      </c>
      <c r="H18" s="54"/>
      <c r="I18" s="50"/>
      <c r="J18" s="51"/>
      <c r="K18" s="66"/>
      <c r="L18" s="67"/>
      <c r="M18" s="67"/>
      <c r="N18" s="67"/>
    </row>
    <row r="19" spans="1:14" s="1" customFormat="1" ht="15" customHeight="1">
      <c r="A19" s="50"/>
      <c r="B19" s="69" t="s">
        <v>84</v>
      </c>
      <c r="C19" s="70"/>
      <c r="D19" s="56">
        <v>5</v>
      </c>
      <c r="E19" s="57">
        <v>2</v>
      </c>
      <c r="F19" s="57">
        <v>1</v>
      </c>
      <c r="G19" s="75">
        <v>4</v>
      </c>
      <c r="H19" s="54"/>
      <c r="I19" s="19" t="s">
        <v>85</v>
      </c>
      <c r="J19" s="51"/>
      <c r="K19" s="66">
        <v>2</v>
      </c>
      <c r="L19" s="67">
        <v>2</v>
      </c>
      <c r="M19" s="67">
        <v>2</v>
      </c>
      <c r="N19" s="67">
        <v>2</v>
      </c>
    </row>
    <row r="20" spans="1:14" s="1" customFormat="1" ht="15" customHeight="1">
      <c r="A20" s="50"/>
      <c r="B20" s="76" t="s">
        <v>86</v>
      </c>
      <c r="C20" s="77"/>
      <c r="D20" s="56"/>
      <c r="E20" s="57"/>
      <c r="F20" s="57"/>
      <c r="G20" s="75"/>
      <c r="H20" s="54"/>
      <c r="I20" s="19" t="s">
        <v>87</v>
      </c>
      <c r="J20" s="51"/>
      <c r="K20" s="66">
        <v>0</v>
      </c>
      <c r="L20" s="67">
        <v>0</v>
      </c>
      <c r="M20" s="67" t="s">
        <v>88</v>
      </c>
      <c r="N20" s="67" t="s">
        <v>88</v>
      </c>
    </row>
    <row r="21" spans="1:14" s="1" customFormat="1" ht="15" customHeight="1">
      <c r="A21" s="50"/>
      <c r="B21" s="19" t="s">
        <v>89</v>
      </c>
      <c r="C21" s="51"/>
      <c r="D21" s="66" t="s">
        <v>90</v>
      </c>
      <c r="E21" s="67">
        <v>0</v>
      </c>
      <c r="F21" s="67" t="s">
        <v>91</v>
      </c>
      <c r="G21" s="68" t="s">
        <v>91</v>
      </c>
      <c r="H21" s="54"/>
      <c r="I21" s="19" t="s">
        <v>92</v>
      </c>
      <c r="J21" s="51"/>
      <c r="K21" s="66">
        <v>3</v>
      </c>
      <c r="L21" s="67">
        <v>2</v>
      </c>
      <c r="M21" s="67">
        <v>1</v>
      </c>
      <c r="N21" s="67" t="s">
        <v>93</v>
      </c>
    </row>
    <row r="22" spans="1:14" s="1" customFormat="1" ht="15" customHeight="1">
      <c r="A22" s="50"/>
      <c r="B22" s="50"/>
      <c r="C22" s="51"/>
      <c r="D22" s="66"/>
      <c r="E22" s="67"/>
      <c r="F22" s="67"/>
      <c r="G22" s="68"/>
      <c r="H22" s="54"/>
      <c r="I22" s="55" t="s">
        <v>94</v>
      </c>
      <c r="J22" s="51"/>
      <c r="K22" s="66">
        <f>88+179+343+850+288+797+151+64+30+83</f>
        <v>2873</v>
      </c>
      <c r="L22" s="67">
        <v>2738</v>
      </c>
      <c r="M22" s="67">
        <v>2644</v>
      </c>
      <c r="N22" s="67">
        <v>2757</v>
      </c>
    </row>
    <row r="23" spans="1:14" s="1" customFormat="1" ht="15" customHeight="1">
      <c r="A23" s="50"/>
      <c r="B23" s="19" t="s">
        <v>95</v>
      </c>
      <c r="C23" s="51"/>
      <c r="D23" s="66">
        <v>0</v>
      </c>
      <c r="E23" s="67">
        <v>0</v>
      </c>
      <c r="F23" s="67" t="s">
        <v>96</v>
      </c>
      <c r="G23" s="68">
        <v>2</v>
      </c>
      <c r="H23" s="54"/>
      <c r="I23" s="55" t="s">
        <v>97</v>
      </c>
      <c r="J23" s="51"/>
      <c r="K23" s="66">
        <f>850+343</f>
        <v>1193</v>
      </c>
      <c r="L23" s="67">
        <v>1121</v>
      </c>
      <c r="M23" s="67">
        <v>1041</v>
      </c>
      <c r="N23" s="67">
        <v>1042</v>
      </c>
    </row>
    <row r="24" spans="1:14" s="1" customFormat="1" ht="15" customHeight="1">
      <c r="A24" s="50"/>
      <c r="B24" s="19" t="s">
        <v>98</v>
      </c>
      <c r="C24" s="51"/>
      <c r="D24" s="66">
        <v>0</v>
      </c>
      <c r="E24" s="67">
        <v>1</v>
      </c>
      <c r="F24" s="67">
        <v>2</v>
      </c>
      <c r="G24" s="68">
        <v>1</v>
      </c>
      <c r="H24" s="54"/>
      <c r="I24" s="55" t="s">
        <v>99</v>
      </c>
      <c r="J24" s="51"/>
      <c r="K24" s="66">
        <f>797+151</f>
        <v>948</v>
      </c>
      <c r="L24" s="67">
        <v>934</v>
      </c>
      <c r="M24" s="67">
        <v>992</v>
      </c>
      <c r="N24" s="67">
        <v>1041</v>
      </c>
    </row>
    <row r="25" spans="1:14" s="1" customFormat="1" ht="15" customHeight="1">
      <c r="A25" s="50"/>
      <c r="B25" s="19" t="s">
        <v>100</v>
      </c>
      <c r="C25" s="51"/>
      <c r="D25" s="66">
        <v>4</v>
      </c>
      <c r="E25" s="67">
        <v>6</v>
      </c>
      <c r="F25" s="67">
        <v>3</v>
      </c>
      <c r="G25" s="68">
        <v>5</v>
      </c>
      <c r="H25" s="54"/>
      <c r="I25" s="50"/>
      <c r="J25" s="51"/>
      <c r="K25" s="66"/>
      <c r="L25" s="67"/>
      <c r="M25" s="67"/>
      <c r="N25" s="67"/>
    </row>
    <row r="26" spans="1:14" s="1" customFormat="1" ht="15" customHeight="1">
      <c r="A26" s="50"/>
      <c r="B26" s="19" t="s">
        <v>101</v>
      </c>
      <c r="C26" s="51"/>
      <c r="D26" s="66">
        <v>11</v>
      </c>
      <c r="E26" s="67">
        <v>9</v>
      </c>
      <c r="F26" s="67">
        <v>11</v>
      </c>
      <c r="G26" s="68">
        <v>4</v>
      </c>
      <c r="H26" s="54"/>
      <c r="I26" s="78" t="s">
        <v>102</v>
      </c>
      <c r="J26" s="79"/>
      <c r="K26" s="66">
        <v>48</v>
      </c>
      <c r="L26" s="67">
        <v>83</v>
      </c>
      <c r="M26" s="67">
        <v>74</v>
      </c>
      <c r="N26" s="67">
        <v>56</v>
      </c>
    </row>
    <row r="27" spans="1:14" s="1" customFormat="1" ht="15" customHeight="1">
      <c r="A27" s="50"/>
      <c r="B27" s="55" t="s">
        <v>103</v>
      </c>
      <c r="C27" s="51"/>
      <c r="D27" s="56">
        <v>15</v>
      </c>
      <c r="E27" s="57">
        <v>21</v>
      </c>
      <c r="F27" s="57">
        <v>17</v>
      </c>
      <c r="G27" s="75">
        <v>17</v>
      </c>
      <c r="H27" s="54"/>
      <c r="I27" s="19" t="s">
        <v>104</v>
      </c>
      <c r="J27" s="51"/>
      <c r="K27" s="66">
        <v>13</v>
      </c>
      <c r="L27" s="67">
        <v>7</v>
      </c>
      <c r="M27" s="67">
        <v>1</v>
      </c>
      <c r="N27" s="67">
        <v>6</v>
      </c>
    </row>
    <row r="28" spans="1:14" s="1" customFormat="1" ht="15" customHeight="1">
      <c r="A28" s="50"/>
      <c r="B28" s="55" t="s">
        <v>105</v>
      </c>
      <c r="C28" s="51"/>
      <c r="D28" s="56"/>
      <c r="E28" s="57"/>
      <c r="F28" s="57"/>
      <c r="G28" s="75"/>
      <c r="H28" s="54"/>
      <c r="I28" s="19" t="s">
        <v>106</v>
      </c>
      <c r="J28" s="51"/>
      <c r="K28" s="66">
        <v>5</v>
      </c>
      <c r="L28" s="67">
        <v>0</v>
      </c>
      <c r="M28" s="67">
        <v>3</v>
      </c>
      <c r="N28" s="67">
        <v>3</v>
      </c>
    </row>
    <row r="29" spans="1:14" s="1" customFormat="1" ht="15" customHeight="1">
      <c r="A29" s="50"/>
      <c r="B29" s="76" t="s">
        <v>1</v>
      </c>
      <c r="C29" s="80"/>
      <c r="D29" s="81">
        <v>0</v>
      </c>
      <c r="E29" s="81">
        <v>1</v>
      </c>
      <c r="F29" s="81" t="s">
        <v>61</v>
      </c>
      <c r="G29" s="82" t="s">
        <v>61</v>
      </c>
      <c r="H29" s="54"/>
      <c r="I29" s="19" t="s">
        <v>2</v>
      </c>
      <c r="J29" s="51"/>
      <c r="K29" s="66">
        <v>1</v>
      </c>
      <c r="L29" s="67">
        <v>1</v>
      </c>
      <c r="M29" s="67">
        <v>1</v>
      </c>
      <c r="N29" s="67">
        <v>2</v>
      </c>
    </row>
    <row r="30" spans="1:14" ht="9" customHeight="1" thickBot="1">
      <c r="A30" s="83"/>
      <c r="B30" s="83"/>
      <c r="C30" s="84"/>
      <c r="D30" s="83"/>
      <c r="E30" s="83"/>
      <c r="F30" s="83"/>
      <c r="G30" s="85"/>
      <c r="H30" s="86"/>
      <c r="I30" s="83"/>
      <c r="J30" s="84"/>
      <c r="K30" s="87"/>
      <c r="L30" s="87"/>
      <c r="M30" s="87"/>
      <c r="N30" s="87"/>
    </row>
    <row r="31" spans="1:7" s="89" customFormat="1" ht="19.5" customHeight="1" thickTop="1">
      <c r="A31" s="88" t="s">
        <v>107</v>
      </c>
      <c r="B31" s="88"/>
      <c r="C31" s="88"/>
      <c r="D31" s="88"/>
      <c r="E31" s="88"/>
      <c r="F31" s="88"/>
      <c r="G31" s="88"/>
    </row>
  </sheetData>
  <mergeCells count="29">
    <mergeCell ref="I26:J26"/>
    <mergeCell ref="G19:G20"/>
    <mergeCell ref="E1:L1"/>
    <mergeCell ref="A31:G31"/>
    <mergeCell ref="B19:C19"/>
    <mergeCell ref="B12:C12"/>
    <mergeCell ref="B16:C16"/>
    <mergeCell ref="J2:N2"/>
    <mergeCell ref="A3:C3"/>
    <mergeCell ref="H3:J3"/>
    <mergeCell ref="G13:G14"/>
    <mergeCell ref="G27:G28"/>
    <mergeCell ref="A6:B6"/>
    <mergeCell ref="B29:C29"/>
    <mergeCell ref="B14:C14"/>
    <mergeCell ref="B20:C20"/>
    <mergeCell ref="F19:F20"/>
    <mergeCell ref="F27:F28"/>
    <mergeCell ref="F13:F14"/>
    <mergeCell ref="D19:D20"/>
    <mergeCell ref="D27:D28"/>
    <mergeCell ref="E13:E14"/>
    <mergeCell ref="E19:E20"/>
    <mergeCell ref="E27:E28"/>
    <mergeCell ref="D13:D14"/>
    <mergeCell ref="K5:K6"/>
    <mergeCell ref="L5:L6"/>
    <mergeCell ref="M5:M6"/>
    <mergeCell ref="N5:N6"/>
  </mergeCells>
  <printOptions/>
  <pageMargins left="0.2" right="0.2" top="0.94" bottom="0" header="6.1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R15"/>
  <sheetViews>
    <sheetView zoomScaleSheetLayoutView="100" workbookViewId="0" topLeftCell="A1">
      <selection activeCell="G8" sqref="G8"/>
    </sheetView>
  </sheetViews>
  <sheetFormatPr defaultColWidth="8.796875" defaultRowHeight="14.25"/>
  <cols>
    <col min="1" max="1" width="4.59765625" style="0" customWidth="1"/>
    <col min="2" max="2" width="3.09765625" style="0" customWidth="1"/>
    <col min="3" max="3" width="3.59765625" style="0" customWidth="1"/>
    <col min="4" max="4" width="9.59765625" style="0" customWidth="1"/>
    <col min="5" max="5" width="5.8984375" style="0" customWidth="1"/>
    <col min="6" max="6" width="10.19921875" style="0" customWidth="1"/>
    <col min="7" max="7" width="5.8984375" style="0" customWidth="1"/>
    <col min="8" max="8" width="6.09765625" style="0" customWidth="1"/>
    <col min="9" max="9" width="6.19921875" style="0" customWidth="1"/>
    <col min="10" max="10" width="6.09765625" style="0" customWidth="1"/>
    <col min="11" max="11" width="6.3984375" style="0" customWidth="1"/>
    <col min="12" max="12" width="6.09765625" style="0" customWidth="1"/>
    <col min="13" max="18" width="5.8984375" style="0" customWidth="1"/>
  </cols>
  <sheetData>
    <row r="1" spans="5:16" ht="18" customHeight="1">
      <c r="E1" s="90"/>
      <c r="F1" s="11" t="s">
        <v>108</v>
      </c>
      <c r="G1" s="40"/>
      <c r="H1" s="40"/>
      <c r="I1" s="40"/>
      <c r="J1" s="40"/>
      <c r="K1" s="40"/>
      <c r="L1" s="40"/>
      <c r="M1" s="40"/>
      <c r="N1" s="40"/>
      <c r="O1" s="40"/>
      <c r="P1" s="91"/>
    </row>
    <row r="2" spans="14:18" ht="21.75" customHeight="1" thickBot="1">
      <c r="N2" s="92" t="s">
        <v>3</v>
      </c>
      <c r="O2" s="93"/>
      <c r="P2" s="93"/>
      <c r="Q2" s="93"/>
      <c r="R2" s="93"/>
    </row>
    <row r="3" spans="1:18" ht="21" customHeight="1" thickTop="1">
      <c r="A3" s="15" t="s">
        <v>109</v>
      </c>
      <c r="B3" s="16"/>
      <c r="C3" s="16"/>
      <c r="D3" s="15" t="s">
        <v>110</v>
      </c>
      <c r="E3" s="16" t="s">
        <v>111</v>
      </c>
      <c r="F3" s="16"/>
      <c r="G3" s="16"/>
      <c r="H3" s="16" t="s">
        <v>112</v>
      </c>
      <c r="I3" s="16"/>
      <c r="J3" s="16"/>
      <c r="K3" s="94" t="s">
        <v>113</v>
      </c>
      <c r="L3" s="95" t="s">
        <v>114</v>
      </c>
      <c r="M3" s="96"/>
      <c r="N3" s="96"/>
      <c r="O3" s="96"/>
      <c r="P3" s="15"/>
      <c r="Q3" s="97" t="s">
        <v>115</v>
      </c>
      <c r="R3" s="98" t="s">
        <v>116</v>
      </c>
    </row>
    <row r="4" spans="1:18" ht="63" customHeight="1">
      <c r="A4" s="99"/>
      <c r="B4" s="100"/>
      <c r="C4" s="100"/>
      <c r="D4" s="99"/>
      <c r="E4" s="101" t="s">
        <v>117</v>
      </c>
      <c r="F4" s="102" t="s">
        <v>118</v>
      </c>
      <c r="G4" s="101" t="s">
        <v>119</v>
      </c>
      <c r="H4" s="101" t="s">
        <v>117</v>
      </c>
      <c r="I4" s="101" t="s">
        <v>120</v>
      </c>
      <c r="J4" s="101" t="s">
        <v>119</v>
      </c>
      <c r="K4" s="103"/>
      <c r="L4" s="104" t="s">
        <v>121</v>
      </c>
      <c r="M4" s="101" t="s">
        <v>122</v>
      </c>
      <c r="N4" s="101" t="s">
        <v>123</v>
      </c>
      <c r="O4" s="101" t="s">
        <v>124</v>
      </c>
      <c r="P4" s="101" t="s">
        <v>125</v>
      </c>
      <c r="Q4" s="105"/>
      <c r="R4" s="106"/>
    </row>
    <row r="5" spans="1:18" ht="10.5" customHeight="1">
      <c r="A5" s="107"/>
      <c r="B5" s="107"/>
      <c r="C5" s="108"/>
      <c r="D5" s="107"/>
      <c r="E5" s="109"/>
      <c r="F5" s="109"/>
      <c r="G5" s="109"/>
      <c r="H5" s="109"/>
      <c r="I5" s="109"/>
      <c r="J5" s="109"/>
      <c r="K5" s="110"/>
      <c r="L5" s="109"/>
      <c r="M5" s="109"/>
      <c r="N5" s="109"/>
      <c r="O5" s="109"/>
      <c r="P5" s="109"/>
      <c r="Q5" s="109"/>
      <c r="R5" s="109"/>
    </row>
    <row r="6" spans="1:18" s="116" customFormat="1" ht="14.25" customHeight="1">
      <c r="A6" s="111" t="s">
        <v>39</v>
      </c>
      <c r="B6" s="112" t="s">
        <v>4</v>
      </c>
      <c r="C6" s="113" t="s">
        <v>41</v>
      </c>
      <c r="D6" s="114">
        <v>3074</v>
      </c>
      <c r="E6" s="115">
        <v>19</v>
      </c>
      <c r="F6" s="114">
        <v>1590</v>
      </c>
      <c r="G6" s="115">
        <v>571</v>
      </c>
      <c r="H6" s="115">
        <v>82</v>
      </c>
      <c r="I6" s="115">
        <v>265</v>
      </c>
      <c r="J6" s="115">
        <v>449</v>
      </c>
      <c r="K6" s="115">
        <v>2</v>
      </c>
      <c r="L6" s="115">
        <v>17</v>
      </c>
      <c r="M6" s="115">
        <v>2</v>
      </c>
      <c r="N6" s="115">
        <v>8</v>
      </c>
      <c r="O6" s="115" t="s">
        <v>126</v>
      </c>
      <c r="P6" s="115">
        <v>62</v>
      </c>
      <c r="Q6" s="115">
        <v>5</v>
      </c>
      <c r="R6" s="115">
        <v>2</v>
      </c>
    </row>
    <row r="7" spans="1:18" s="116" customFormat="1" ht="14.25" customHeight="1">
      <c r="A7" s="117"/>
      <c r="B7" s="112" t="s">
        <v>42</v>
      </c>
      <c r="C7" s="118"/>
      <c r="D7" s="119">
        <v>3172</v>
      </c>
      <c r="E7" s="120">
        <v>15</v>
      </c>
      <c r="F7" s="119">
        <v>1591</v>
      </c>
      <c r="G7" s="120">
        <v>651</v>
      </c>
      <c r="H7" s="120">
        <f>39+37</f>
        <v>76</v>
      </c>
      <c r="I7" s="120">
        <v>222</v>
      </c>
      <c r="J7" s="120">
        <v>512</v>
      </c>
      <c r="K7" s="120">
        <v>1</v>
      </c>
      <c r="L7" s="120">
        <v>21</v>
      </c>
      <c r="M7" s="120">
        <v>8</v>
      </c>
      <c r="N7" s="120">
        <v>19</v>
      </c>
      <c r="O7" s="115" t="s">
        <v>126</v>
      </c>
      <c r="P7" s="120">
        <v>49</v>
      </c>
      <c r="Q7" s="120">
        <v>2</v>
      </c>
      <c r="R7" s="120">
        <v>5</v>
      </c>
    </row>
    <row r="8" spans="1:18" s="116" customFormat="1" ht="14.25" customHeight="1">
      <c r="A8" s="117"/>
      <c r="B8" s="112" t="s">
        <v>43</v>
      </c>
      <c r="C8" s="118"/>
      <c r="D8" s="119">
        <v>3075</v>
      </c>
      <c r="E8" s="120">
        <v>13</v>
      </c>
      <c r="F8" s="119">
        <v>1502</v>
      </c>
      <c r="G8" s="120">
        <v>691</v>
      </c>
      <c r="H8" s="120">
        <v>76</v>
      </c>
      <c r="I8" s="120">
        <v>238</v>
      </c>
      <c r="J8" s="120">
        <v>460</v>
      </c>
      <c r="K8" s="120">
        <v>5</v>
      </c>
      <c r="L8" s="120">
        <v>15</v>
      </c>
      <c r="M8" s="120">
        <v>5</v>
      </c>
      <c r="N8" s="120">
        <v>17</v>
      </c>
      <c r="O8" s="115" t="s">
        <v>126</v>
      </c>
      <c r="P8" s="120">
        <v>52</v>
      </c>
      <c r="Q8" s="120">
        <v>1</v>
      </c>
      <c r="R8" s="120">
        <v>0</v>
      </c>
    </row>
    <row r="9" spans="1:18" ht="14.25" customHeight="1">
      <c r="A9" s="121"/>
      <c r="B9" s="122" t="s">
        <v>44</v>
      </c>
      <c r="C9" s="123"/>
      <c r="D9" s="124">
        <v>2934</v>
      </c>
      <c r="E9" s="125">
        <v>14</v>
      </c>
      <c r="F9" s="124">
        <v>1434</v>
      </c>
      <c r="G9" s="125">
        <v>725</v>
      </c>
      <c r="H9" s="125">
        <v>53</v>
      </c>
      <c r="I9" s="125">
        <v>211</v>
      </c>
      <c r="J9" s="125">
        <v>403</v>
      </c>
      <c r="K9" s="125">
        <v>2</v>
      </c>
      <c r="L9" s="125">
        <v>16</v>
      </c>
      <c r="M9" s="125">
        <v>6</v>
      </c>
      <c r="N9" s="125">
        <v>9</v>
      </c>
      <c r="O9" s="115" t="s">
        <v>126</v>
      </c>
      <c r="P9" s="125">
        <v>57</v>
      </c>
      <c r="Q9" s="125">
        <v>1</v>
      </c>
      <c r="R9" s="125">
        <v>3</v>
      </c>
    </row>
    <row r="10" spans="1:18" s="127" customFormat="1" ht="14.25" customHeight="1">
      <c r="A10" s="121"/>
      <c r="B10" s="122" t="s">
        <v>45</v>
      </c>
      <c r="C10" s="123"/>
      <c r="D10" s="124">
        <v>3048</v>
      </c>
      <c r="E10" s="125">
        <v>11</v>
      </c>
      <c r="F10" s="124">
        <v>1519</v>
      </c>
      <c r="G10" s="125">
        <v>761</v>
      </c>
      <c r="H10" s="125">
        <v>57</v>
      </c>
      <c r="I10" s="125">
        <v>244</v>
      </c>
      <c r="J10" s="125">
        <v>385</v>
      </c>
      <c r="K10" s="125">
        <v>2</v>
      </c>
      <c r="L10" s="126" t="s">
        <v>126</v>
      </c>
      <c r="M10" s="126" t="s">
        <v>126</v>
      </c>
      <c r="N10" s="126" t="s">
        <v>126</v>
      </c>
      <c r="O10" s="126">
        <v>26</v>
      </c>
      <c r="P10" s="125">
        <v>36</v>
      </c>
      <c r="Q10" s="125">
        <v>4</v>
      </c>
      <c r="R10" s="125">
        <v>3</v>
      </c>
    </row>
    <row r="11" spans="1:18" ht="10.5" customHeight="1" thickBot="1">
      <c r="A11" s="83"/>
      <c r="B11" s="128"/>
      <c r="C11" s="12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s="132" customFormat="1" ht="18.75" customHeight="1" thickTop="1">
      <c r="A12" s="130" t="s">
        <v>127</v>
      </c>
      <c r="B12" s="130"/>
      <c r="C12" s="130"/>
      <c r="D12" s="130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5" ht="13.5">
      <c r="E15" s="133"/>
    </row>
  </sheetData>
  <mergeCells count="11">
    <mergeCell ref="A3:C4"/>
    <mergeCell ref="D3:D4"/>
    <mergeCell ref="E3:G3"/>
    <mergeCell ref="A12:R12"/>
    <mergeCell ref="F1:O1"/>
    <mergeCell ref="Q3:Q4"/>
    <mergeCell ref="R3:R4"/>
    <mergeCell ref="K3:K4"/>
    <mergeCell ref="H3:J3"/>
    <mergeCell ref="L3:P3"/>
    <mergeCell ref="N2:R2"/>
  </mergeCells>
  <printOptions/>
  <pageMargins left="0.29" right="0.36" top="0.68" bottom="0.984251968503937" header="3.47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AC64"/>
  <sheetViews>
    <sheetView zoomScaleSheetLayoutView="85" workbookViewId="0" topLeftCell="A1">
      <pane xSplit="5" ySplit="5" topLeftCell="F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796875" defaultRowHeight="14.25"/>
  <cols>
    <col min="1" max="1" width="1.390625" style="0" customWidth="1"/>
    <col min="2" max="2" width="8.09765625" style="132" customWidth="1"/>
    <col min="3" max="3" width="3.69921875" style="0" customWidth="1"/>
    <col min="4" max="4" width="12.59765625" style="0" customWidth="1"/>
    <col min="5" max="5" width="1.59765625" style="0" customWidth="1"/>
    <col min="6" max="6" width="11.69921875" style="0" customWidth="1"/>
    <col min="7" max="7" width="11.59765625" style="0" customWidth="1"/>
    <col min="8" max="8" width="11.59765625" style="176" customWidth="1"/>
    <col min="9" max="12" width="11.59765625" style="0" customWidth="1"/>
    <col min="13" max="13" width="0.8984375" style="0" customWidth="1"/>
    <col min="14" max="14" width="4.59765625" style="0" customWidth="1"/>
    <col min="15" max="15" width="3.09765625" style="0" customWidth="1"/>
    <col min="16" max="16" width="4.09765625" style="0" customWidth="1"/>
    <col min="17" max="17" width="6.59765625" style="0" customWidth="1"/>
    <col min="19" max="22" width="6.59765625" style="0" customWidth="1"/>
    <col min="23" max="23" width="8.59765625" style="0" customWidth="1"/>
    <col min="24" max="30" width="6.59765625" style="0" customWidth="1"/>
  </cols>
  <sheetData>
    <row r="1" spans="7:12" s="1" customFormat="1" ht="24" customHeight="1">
      <c r="G1" s="134">
        <v>227</v>
      </c>
      <c r="H1" s="135" t="s">
        <v>128</v>
      </c>
      <c r="I1" s="135"/>
      <c r="J1" s="135"/>
      <c r="K1" s="135"/>
      <c r="L1" s="136"/>
    </row>
    <row r="2" spans="8:12" s="1" customFormat="1" ht="6" customHeight="1">
      <c r="H2" s="137"/>
      <c r="I2" s="138"/>
      <c r="J2" s="138"/>
      <c r="K2" s="138"/>
      <c r="L2" s="138"/>
    </row>
    <row r="3" spans="6:12" s="1" customFormat="1" ht="18" customHeight="1">
      <c r="F3" s="11" t="s">
        <v>129</v>
      </c>
      <c r="G3" s="139"/>
      <c r="H3" s="139"/>
      <c r="I3" s="139"/>
      <c r="J3" s="140" t="s">
        <v>23</v>
      </c>
      <c r="K3" s="139"/>
      <c r="L3" s="139"/>
    </row>
    <row r="4" spans="8:12" s="1" customFormat="1" ht="21.75" customHeight="1" thickBot="1">
      <c r="H4" s="141"/>
      <c r="J4" s="142" t="s">
        <v>48</v>
      </c>
      <c r="K4" s="142"/>
      <c r="L4" s="142"/>
    </row>
    <row r="5" spans="1:12" ht="34.5" customHeight="1" thickTop="1">
      <c r="A5" s="15" t="s">
        <v>130</v>
      </c>
      <c r="B5" s="16"/>
      <c r="C5" s="16"/>
      <c r="D5" s="16"/>
      <c r="E5" s="16"/>
      <c r="F5" s="143" t="s">
        <v>131</v>
      </c>
      <c r="G5" s="143" t="s">
        <v>132</v>
      </c>
      <c r="H5" s="144" t="s">
        <v>133</v>
      </c>
      <c r="I5" s="143" t="s">
        <v>114</v>
      </c>
      <c r="J5" s="143" t="s">
        <v>134</v>
      </c>
      <c r="K5" s="143" t="s">
        <v>135</v>
      </c>
      <c r="L5" s="143" t="s">
        <v>136</v>
      </c>
    </row>
    <row r="6" spans="1:12" ht="7.5" customHeight="1">
      <c r="A6" s="107"/>
      <c r="B6" s="107"/>
      <c r="C6" s="107"/>
      <c r="D6" s="107"/>
      <c r="E6" s="108"/>
      <c r="F6" s="107"/>
      <c r="G6" s="107"/>
      <c r="H6" s="145"/>
      <c r="I6" s="107"/>
      <c r="J6" s="107"/>
      <c r="K6" s="107"/>
      <c r="L6" s="107"/>
    </row>
    <row r="7" spans="1:12" s="27" customFormat="1" ht="15" customHeight="1">
      <c r="A7" s="146"/>
      <c r="B7" s="111" t="s">
        <v>137</v>
      </c>
      <c r="C7" s="23" t="s">
        <v>40</v>
      </c>
      <c r="D7" s="50" t="s">
        <v>41</v>
      </c>
      <c r="E7" s="147"/>
      <c r="F7" s="148">
        <v>3074</v>
      </c>
      <c r="G7" s="148">
        <v>2180</v>
      </c>
      <c r="H7" s="148">
        <v>796</v>
      </c>
      <c r="I7" s="148">
        <v>89</v>
      </c>
      <c r="J7" s="148">
        <v>2</v>
      </c>
      <c r="K7" s="148">
        <v>5</v>
      </c>
      <c r="L7" s="148">
        <v>2</v>
      </c>
    </row>
    <row r="8" spans="1:12" s="27" customFormat="1" ht="15" customHeight="1">
      <c r="A8" s="146"/>
      <c r="B8" s="146"/>
      <c r="C8" s="23" t="s">
        <v>42</v>
      </c>
      <c r="D8" s="146"/>
      <c r="E8" s="147"/>
      <c r="F8" s="148">
        <f>SUM(G8:L8)</f>
        <v>3172</v>
      </c>
      <c r="G8" s="148">
        <v>2257</v>
      </c>
      <c r="H8" s="148">
        <v>810</v>
      </c>
      <c r="I8" s="148">
        <v>97</v>
      </c>
      <c r="J8" s="148">
        <v>1</v>
      </c>
      <c r="K8" s="148">
        <v>2</v>
      </c>
      <c r="L8" s="148">
        <v>5</v>
      </c>
    </row>
    <row r="9" spans="1:12" s="27" customFormat="1" ht="15" customHeight="1">
      <c r="A9" s="146"/>
      <c r="B9" s="146"/>
      <c r="C9" s="23" t="s">
        <v>43</v>
      </c>
      <c r="D9" s="146"/>
      <c r="E9" s="147"/>
      <c r="F9" s="148">
        <v>3075</v>
      </c>
      <c r="G9" s="148">
        <v>2206</v>
      </c>
      <c r="H9" s="148">
        <v>774</v>
      </c>
      <c r="I9" s="148">
        <v>89</v>
      </c>
      <c r="J9" s="148">
        <v>5</v>
      </c>
      <c r="K9" s="148">
        <v>1</v>
      </c>
      <c r="L9" s="149">
        <v>0</v>
      </c>
    </row>
    <row r="10" spans="1:12" s="27" customFormat="1" ht="15" customHeight="1">
      <c r="A10" s="146"/>
      <c r="B10" s="146"/>
      <c r="C10" s="23" t="s">
        <v>44</v>
      </c>
      <c r="D10" s="146"/>
      <c r="E10" s="147"/>
      <c r="F10" s="148">
        <v>2934</v>
      </c>
      <c r="G10" s="148">
        <v>2173</v>
      </c>
      <c r="H10" s="148">
        <v>667</v>
      </c>
      <c r="I10" s="148">
        <v>88</v>
      </c>
      <c r="J10" s="148">
        <v>2</v>
      </c>
      <c r="K10" s="148">
        <v>1</v>
      </c>
      <c r="L10" s="149">
        <v>3</v>
      </c>
    </row>
    <row r="11" spans="1:12" s="1" customFormat="1" ht="15" customHeight="1">
      <c r="A11" s="50"/>
      <c r="B11" s="150"/>
      <c r="C11" s="31" t="s">
        <v>45</v>
      </c>
      <c r="D11" s="150"/>
      <c r="E11" s="59"/>
      <c r="F11" s="151">
        <v>3048</v>
      </c>
      <c r="G11" s="151">
        <v>2291</v>
      </c>
      <c r="H11" s="151">
        <v>686</v>
      </c>
      <c r="I11" s="151">
        <v>62</v>
      </c>
      <c r="J11" s="151">
        <v>2</v>
      </c>
      <c r="K11" s="151">
        <v>4</v>
      </c>
      <c r="L11" s="152">
        <v>3</v>
      </c>
    </row>
    <row r="12" spans="1:12" s="1" customFormat="1" ht="7.5" customHeight="1">
      <c r="A12" s="50"/>
      <c r="B12" s="50"/>
      <c r="C12" s="153"/>
      <c r="D12" s="50"/>
      <c r="E12" s="51"/>
      <c r="F12" s="154"/>
      <c r="G12" s="154"/>
      <c r="H12" s="154"/>
      <c r="I12" s="154"/>
      <c r="J12" s="154"/>
      <c r="K12" s="154"/>
      <c r="L12" s="154"/>
    </row>
    <row r="13" spans="1:12" s="1" customFormat="1" ht="15" customHeight="1">
      <c r="A13" s="50"/>
      <c r="B13" s="155" t="s">
        <v>59</v>
      </c>
      <c r="C13" s="155"/>
      <c r="D13" s="155"/>
      <c r="E13" s="51"/>
      <c r="F13" s="148">
        <v>78</v>
      </c>
      <c r="G13" s="66">
        <v>60</v>
      </c>
      <c r="H13" s="156">
        <v>18</v>
      </c>
      <c r="I13" s="156" t="s">
        <v>0</v>
      </c>
      <c r="J13" s="156">
        <v>0</v>
      </c>
      <c r="K13" s="156">
        <v>0</v>
      </c>
      <c r="L13" s="156">
        <v>0</v>
      </c>
    </row>
    <row r="14" spans="1:12" s="1" customFormat="1" ht="15" customHeight="1">
      <c r="A14" s="50"/>
      <c r="B14" s="155" t="s">
        <v>62</v>
      </c>
      <c r="C14" s="155"/>
      <c r="D14" s="155"/>
      <c r="E14" s="51"/>
      <c r="F14" s="157">
        <v>2</v>
      </c>
      <c r="G14" s="66">
        <v>1</v>
      </c>
      <c r="H14" s="156">
        <v>1</v>
      </c>
      <c r="I14" s="156">
        <v>0</v>
      </c>
      <c r="J14" s="156">
        <v>0</v>
      </c>
      <c r="K14" s="156">
        <v>0</v>
      </c>
      <c r="L14" s="156">
        <v>0</v>
      </c>
    </row>
    <row r="15" spans="1:12" s="141" customFormat="1" ht="15" customHeight="1">
      <c r="A15" s="158"/>
      <c r="B15" s="159" t="s">
        <v>65</v>
      </c>
      <c r="C15" s="159"/>
      <c r="D15" s="159"/>
      <c r="E15" s="160"/>
      <c r="F15" s="148">
        <v>15</v>
      </c>
      <c r="G15" s="161">
        <v>8</v>
      </c>
      <c r="H15" s="162">
        <v>4</v>
      </c>
      <c r="I15" s="162">
        <v>3</v>
      </c>
      <c r="J15" s="156">
        <v>0</v>
      </c>
      <c r="K15" s="156">
        <v>0</v>
      </c>
      <c r="L15" s="156">
        <v>0</v>
      </c>
    </row>
    <row r="16" spans="1:12" s="1" customFormat="1" ht="15" customHeight="1">
      <c r="A16" s="50"/>
      <c r="B16" s="155" t="s">
        <v>138</v>
      </c>
      <c r="C16" s="155"/>
      <c r="D16" s="155"/>
      <c r="E16" s="51"/>
      <c r="F16" s="157">
        <v>0</v>
      </c>
      <c r="G16" s="6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</row>
    <row r="17" spans="1:12" s="1" customFormat="1" ht="15" customHeight="1">
      <c r="A17" s="50"/>
      <c r="B17" s="155" t="s">
        <v>69</v>
      </c>
      <c r="C17" s="155"/>
      <c r="D17" s="155"/>
      <c r="E17" s="51"/>
      <c r="F17" s="163">
        <v>2</v>
      </c>
      <c r="G17" s="163">
        <v>1</v>
      </c>
      <c r="H17" s="164">
        <v>0</v>
      </c>
      <c r="I17" s="164">
        <v>1</v>
      </c>
      <c r="J17" s="164">
        <v>0</v>
      </c>
      <c r="K17" s="164">
        <v>0</v>
      </c>
      <c r="L17" s="164">
        <v>0</v>
      </c>
    </row>
    <row r="18" spans="1:12" s="1" customFormat="1" ht="15" customHeight="1">
      <c r="A18" s="50"/>
      <c r="B18" s="155" t="s">
        <v>72</v>
      </c>
      <c r="C18" s="155"/>
      <c r="D18" s="155"/>
      <c r="E18" s="51"/>
      <c r="F18" s="163"/>
      <c r="G18" s="163"/>
      <c r="H18" s="164"/>
      <c r="I18" s="164"/>
      <c r="J18" s="164"/>
      <c r="K18" s="164"/>
      <c r="L18" s="164"/>
    </row>
    <row r="19" spans="1:12" s="1" customFormat="1" ht="7.5" customHeight="1">
      <c r="A19" s="50"/>
      <c r="B19" s="50"/>
      <c r="C19" s="50"/>
      <c r="D19" s="50"/>
      <c r="E19" s="51"/>
      <c r="F19" s="149"/>
      <c r="G19" s="66"/>
      <c r="H19" s="156"/>
      <c r="I19" s="156"/>
      <c r="J19" s="156"/>
      <c r="K19" s="156"/>
      <c r="L19" s="156"/>
    </row>
    <row r="20" spans="1:12" s="1" customFormat="1" ht="15" customHeight="1">
      <c r="A20" s="50"/>
      <c r="B20" s="155" t="s">
        <v>75</v>
      </c>
      <c r="C20" s="155"/>
      <c r="D20" s="155"/>
      <c r="E20" s="51"/>
      <c r="F20" s="148">
        <v>6</v>
      </c>
      <c r="G20" s="66">
        <v>5</v>
      </c>
      <c r="H20" s="156">
        <v>1</v>
      </c>
      <c r="I20" s="156">
        <v>0</v>
      </c>
      <c r="J20" s="156">
        <v>0</v>
      </c>
      <c r="K20" s="156">
        <v>0</v>
      </c>
      <c r="L20" s="156">
        <v>0</v>
      </c>
    </row>
    <row r="21" spans="1:12" s="1" customFormat="1" ht="15" customHeight="1">
      <c r="A21" s="50"/>
      <c r="B21" s="155" t="s">
        <v>78</v>
      </c>
      <c r="C21" s="155"/>
      <c r="D21" s="155"/>
      <c r="E21" s="51"/>
      <c r="F21" s="157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</row>
    <row r="22" spans="1:12" s="1" customFormat="1" ht="15" customHeight="1">
      <c r="A22" s="50"/>
      <c r="B22" s="155" t="s">
        <v>139</v>
      </c>
      <c r="C22" s="155"/>
      <c r="D22" s="155"/>
      <c r="E22" s="51"/>
      <c r="F22" s="157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</row>
    <row r="23" spans="1:12" s="1" customFormat="1" ht="15" customHeight="1">
      <c r="A23" s="50"/>
      <c r="B23" s="155" t="s">
        <v>140</v>
      </c>
      <c r="C23" s="155"/>
      <c r="D23" s="155"/>
      <c r="E23" s="51"/>
      <c r="F23" s="165">
        <v>4</v>
      </c>
      <c r="G23" s="163">
        <v>4</v>
      </c>
      <c r="H23" s="164" t="s">
        <v>141</v>
      </c>
      <c r="I23" s="164">
        <v>0</v>
      </c>
      <c r="J23" s="164">
        <v>0</v>
      </c>
      <c r="K23" s="164">
        <v>0</v>
      </c>
      <c r="L23" s="164">
        <v>0</v>
      </c>
    </row>
    <row r="24" spans="1:12" s="1" customFormat="1" ht="15" customHeight="1">
      <c r="A24" s="50"/>
      <c r="B24" s="69" t="s">
        <v>86</v>
      </c>
      <c r="C24" s="69"/>
      <c r="D24" s="69"/>
      <c r="E24" s="51"/>
      <c r="F24" s="166"/>
      <c r="G24" s="163"/>
      <c r="H24" s="164"/>
      <c r="I24" s="167"/>
      <c r="J24" s="167"/>
      <c r="K24" s="167"/>
      <c r="L24" s="167"/>
    </row>
    <row r="25" spans="1:12" s="1" customFormat="1" ht="15" customHeight="1">
      <c r="A25" s="50"/>
      <c r="B25" s="155" t="s">
        <v>142</v>
      </c>
      <c r="C25" s="155"/>
      <c r="D25" s="155"/>
      <c r="E25" s="51"/>
      <c r="F25" s="157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</row>
    <row r="26" spans="1:12" s="1" customFormat="1" ht="7.5" customHeight="1">
      <c r="A26" s="50"/>
      <c r="B26" s="50"/>
      <c r="C26" s="50"/>
      <c r="D26" s="50"/>
      <c r="E26" s="51"/>
      <c r="F26" s="149"/>
      <c r="G26" s="66"/>
      <c r="H26" s="156"/>
      <c r="I26" s="156"/>
      <c r="J26" s="156"/>
      <c r="K26" s="156"/>
      <c r="L26" s="156"/>
    </row>
    <row r="27" spans="1:12" s="1" customFormat="1" ht="15" customHeight="1">
      <c r="A27" s="50"/>
      <c r="B27" s="155" t="s">
        <v>95</v>
      </c>
      <c r="C27" s="155"/>
      <c r="D27" s="155"/>
      <c r="E27" s="51"/>
      <c r="F27" s="157">
        <v>2</v>
      </c>
      <c r="G27" s="157">
        <v>0</v>
      </c>
      <c r="H27" s="157">
        <v>0</v>
      </c>
      <c r="I27" s="157">
        <v>1</v>
      </c>
      <c r="J27" s="156">
        <v>0</v>
      </c>
      <c r="K27" s="156">
        <v>1</v>
      </c>
      <c r="L27" s="156">
        <v>0</v>
      </c>
    </row>
    <row r="28" spans="1:29" s="1" customFormat="1" ht="15" customHeight="1">
      <c r="A28" s="50"/>
      <c r="B28" s="155" t="s">
        <v>98</v>
      </c>
      <c r="C28" s="155"/>
      <c r="D28" s="155"/>
      <c r="E28" s="51"/>
      <c r="F28" s="157">
        <v>1</v>
      </c>
      <c r="G28" s="156">
        <v>1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s="1" customFormat="1" ht="15" customHeight="1">
      <c r="A29" s="50"/>
      <c r="B29" s="155" t="s">
        <v>100</v>
      </c>
      <c r="C29" s="155"/>
      <c r="D29" s="155"/>
      <c r="E29" s="51"/>
      <c r="F29" s="148">
        <v>5</v>
      </c>
      <c r="G29" s="66">
        <v>3</v>
      </c>
      <c r="H29" s="156">
        <v>2</v>
      </c>
      <c r="I29" s="156" t="s">
        <v>0</v>
      </c>
      <c r="J29" s="156">
        <v>0</v>
      </c>
      <c r="K29" s="156">
        <v>0</v>
      </c>
      <c r="L29" s="156">
        <v>0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12" s="1" customFormat="1" ht="15" customHeight="1">
      <c r="A30" s="50"/>
      <c r="B30" s="155" t="s">
        <v>101</v>
      </c>
      <c r="C30" s="155"/>
      <c r="D30" s="155"/>
      <c r="E30" s="51"/>
      <c r="F30" s="148">
        <v>4</v>
      </c>
      <c r="G30" s="66">
        <v>4</v>
      </c>
      <c r="H30" s="156" t="s">
        <v>143</v>
      </c>
      <c r="I30" s="156" t="s">
        <v>143</v>
      </c>
      <c r="J30" s="156" t="s">
        <v>143</v>
      </c>
      <c r="K30" s="156">
        <v>0</v>
      </c>
      <c r="L30" s="156">
        <v>0</v>
      </c>
    </row>
    <row r="31" spans="1:12" s="1" customFormat="1" ht="15" customHeight="1">
      <c r="A31" s="50"/>
      <c r="B31" s="155" t="s">
        <v>103</v>
      </c>
      <c r="C31" s="155"/>
      <c r="D31" s="155"/>
      <c r="E31" s="51"/>
      <c r="F31" s="165">
        <v>17</v>
      </c>
      <c r="G31" s="163">
        <v>14</v>
      </c>
      <c r="H31" s="164">
        <v>3</v>
      </c>
      <c r="I31" s="164">
        <v>0</v>
      </c>
      <c r="J31" s="164">
        <v>0</v>
      </c>
      <c r="K31" s="164">
        <v>0</v>
      </c>
      <c r="L31" s="164">
        <v>0</v>
      </c>
    </row>
    <row r="32" spans="1:12" s="1" customFormat="1" ht="15" customHeight="1">
      <c r="A32" s="50"/>
      <c r="B32" s="155" t="s">
        <v>105</v>
      </c>
      <c r="C32" s="155"/>
      <c r="D32" s="155"/>
      <c r="E32" s="51"/>
      <c r="F32" s="166"/>
      <c r="G32" s="163"/>
      <c r="H32" s="164"/>
      <c r="I32" s="164"/>
      <c r="J32" s="167"/>
      <c r="K32" s="167"/>
      <c r="L32" s="167"/>
    </row>
    <row r="33" spans="1:12" s="1" customFormat="1" ht="7.5" customHeight="1">
      <c r="A33" s="50"/>
      <c r="E33" s="51"/>
      <c r="F33" s="168"/>
      <c r="G33" s="66"/>
      <c r="H33" s="156"/>
      <c r="I33" s="156"/>
      <c r="J33" s="156"/>
      <c r="K33" s="156"/>
      <c r="L33" s="156"/>
    </row>
    <row r="34" spans="1:12" s="1" customFormat="1" ht="15" customHeight="1">
      <c r="A34" s="50"/>
      <c r="B34" s="155" t="s">
        <v>54</v>
      </c>
      <c r="C34" s="155"/>
      <c r="D34" s="155"/>
      <c r="E34" s="51"/>
      <c r="F34" s="165">
        <v>25</v>
      </c>
      <c r="G34" s="163">
        <v>20</v>
      </c>
      <c r="H34" s="164">
        <v>5</v>
      </c>
      <c r="I34" s="164" t="s">
        <v>144</v>
      </c>
      <c r="J34" s="164" t="s">
        <v>144</v>
      </c>
      <c r="K34" s="164" t="s">
        <v>144</v>
      </c>
      <c r="L34" s="164" t="s">
        <v>144</v>
      </c>
    </row>
    <row r="35" spans="1:12" s="1" customFormat="1" ht="15" customHeight="1">
      <c r="A35" s="50"/>
      <c r="B35" s="155" t="s">
        <v>56</v>
      </c>
      <c r="C35" s="155"/>
      <c r="D35" s="155"/>
      <c r="E35" s="51"/>
      <c r="F35" s="166"/>
      <c r="G35" s="163"/>
      <c r="H35" s="164"/>
      <c r="I35" s="164"/>
      <c r="J35" s="164"/>
      <c r="K35" s="164"/>
      <c r="L35" s="164"/>
    </row>
    <row r="36" spans="1:12" s="1" customFormat="1" ht="15" customHeight="1">
      <c r="A36" s="50"/>
      <c r="B36" s="155" t="s">
        <v>145</v>
      </c>
      <c r="C36" s="155"/>
      <c r="D36" s="155"/>
      <c r="E36" s="51"/>
      <c r="F36" s="148">
        <v>53</v>
      </c>
      <c r="G36" s="66">
        <v>39</v>
      </c>
      <c r="H36" s="156">
        <v>11</v>
      </c>
      <c r="I36" s="156">
        <v>3</v>
      </c>
      <c r="J36" s="156">
        <v>0</v>
      </c>
      <c r="K36" s="156">
        <v>0</v>
      </c>
      <c r="L36" s="156">
        <v>0</v>
      </c>
    </row>
    <row r="37" spans="1:12" s="1" customFormat="1" ht="15" customHeight="1">
      <c r="A37" s="50"/>
      <c r="B37" s="155" t="s">
        <v>58</v>
      </c>
      <c r="C37" s="155"/>
      <c r="D37" s="155"/>
      <c r="E37" s="51"/>
      <c r="F37" s="157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</row>
    <row r="38" spans="1:12" s="1" customFormat="1" ht="15" customHeight="1">
      <c r="A38" s="50"/>
      <c r="B38" s="155" t="s">
        <v>146</v>
      </c>
      <c r="C38" s="155"/>
      <c r="D38" s="155"/>
      <c r="E38" s="51"/>
      <c r="F38" s="157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</row>
    <row r="39" spans="1:12" s="1" customFormat="1" ht="15" customHeight="1">
      <c r="A39" s="50"/>
      <c r="B39" s="155" t="s">
        <v>63</v>
      </c>
      <c r="C39" s="155"/>
      <c r="D39" s="155"/>
      <c r="E39" s="51"/>
      <c r="F39" s="157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</row>
    <row r="40" spans="1:12" s="1" customFormat="1" ht="7.5" customHeight="1">
      <c r="A40" s="50"/>
      <c r="B40" s="50"/>
      <c r="C40" s="50"/>
      <c r="D40" s="50"/>
      <c r="E40" s="51"/>
      <c r="F40" s="149"/>
      <c r="G40" s="66"/>
      <c r="H40" s="156"/>
      <c r="I40" s="156"/>
      <c r="J40" s="156"/>
      <c r="K40" s="156"/>
      <c r="L40" s="156"/>
    </row>
    <row r="41" spans="1:12" s="1" customFormat="1" ht="15" customHeight="1">
      <c r="A41" s="50"/>
      <c r="B41" s="155" t="s">
        <v>67</v>
      </c>
      <c r="C41" s="155"/>
      <c r="D41" s="155"/>
      <c r="E41" s="51"/>
      <c r="F41" s="157">
        <v>1</v>
      </c>
      <c r="G41" s="66">
        <v>0</v>
      </c>
      <c r="H41" s="156">
        <v>1</v>
      </c>
      <c r="I41" s="156">
        <v>0</v>
      </c>
      <c r="J41" s="156">
        <v>0</v>
      </c>
      <c r="K41" s="156">
        <v>0</v>
      </c>
      <c r="L41" s="156">
        <v>0</v>
      </c>
    </row>
    <row r="42" spans="1:12" s="1" customFormat="1" ht="15" customHeight="1">
      <c r="A42" s="50"/>
      <c r="B42" s="155" t="s">
        <v>1</v>
      </c>
      <c r="C42" s="155"/>
      <c r="D42" s="155"/>
      <c r="E42" s="51"/>
      <c r="F42" s="157" t="s">
        <v>61</v>
      </c>
      <c r="G42" s="66">
        <v>0</v>
      </c>
      <c r="H42" s="156">
        <v>0</v>
      </c>
      <c r="I42" s="156">
        <v>0</v>
      </c>
      <c r="J42" s="156">
        <v>0</v>
      </c>
      <c r="K42" s="156" t="s">
        <v>61</v>
      </c>
      <c r="L42" s="156">
        <v>0</v>
      </c>
    </row>
    <row r="43" spans="1:12" s="1" customFormat="1" ht="15" customHeight="1">
      <c r="A43" s="50"/>
      <c r="B43" s="155" t="s">
        <v>71</v>
      </c>
      <c r="C43" s="155"/>
      <c r="D43" s="155"/>
      <c r="E43" s="51"/>
      <c r="F43" s="157" t="s">
        <v>61</v>
      </c>
      <c r="G43" s="66" t="s">
        <v>61</v>
      </c>
      <c r="H43" s="156" t="s">
        <v>61</v>
      </c>
      <c r="I43" s="156">
        <v>0</v>
      </c>
      <c r="J43" s="156">
        <v>0</v>
      </c>
      <c r="K43" s="156">
        <v>0</v>
      </c>
      <c r="L43" s="156">
        <v>0</v>
      </c>
    </row>
    <row r="44" spans="1:12" s="1" customFormat="1" ht="15" customHeight="1">
      <c r="A44" s="50"/>
      <c r="B44" s="155" t="s">
        <v>73</v>
      </c>
      <c r="C44" s="155"/>
      <c r="D44" s="155"/>
      <c r="E44" s="51"/>
      <c r="F44" s="148">
        <v>4</v>
      </c>
      <c r="G44" s="66">
        <v>2</v>
      </c>
      <c r="H44" s="156">
        <v>2</v>
      </c>
      <c r="I44" s="156">
        <v>0</v>
      </c>
      <c r="J44" s="156">
        <v>0</v>
      </c>
      <c r="K44" s="156">
        <v>0</v>
      </c>
      <c r="L44" s="156">
        <v>0</v>
      </c>
    </row>
    <row r="45" spans="1:12" s="1" customFormat="1" ht="15" customHeight="1">
      <c r="A45" s="50"/>
      <c r="B45" s="155" t="s">
        <v>147</v>
      </c>
      <c r="C45" s="155"/>
      <c r="D45" s="155"/>
      <c r="E45" s="51"/>
      <c r="F45" s="148">
        <v>2</v>
      </c>
      <c r="G45" s="66">
        <v>1</v>
      </c>
      <c r="H45" s="156">
        <v>1</v>
      </c>
      <c r="I45" s="156">
        <v>0</v>
      </c>
      <c r="J45" s="156">
        <v>0</v>
      </c>
      <c r="K45" s="156">
        <v>0</v>
      </c>
      <c r="L45" s="156">
        <v>0</v>
      </c>
    </row>
    <row r="46" spans="1:12" s="1" customFormat="1" ht="15" customHeight="1">
      <c r="A46" s="50"/>
      <c r="B46" s="155" t="s">
        <v>76</v>
      </c>
      <c r="C46" s="155"/>
      <c r="D46" s="155"/>
      <c r="E46" s="51"/>
      <c r="F46" s="157" t="s">
        <v>77</v>
      </c>
      <c r="G46" s="66">
        <v>0</v>
      </c>
      <c r="H46" s="156">
        <v>0</v>
      </c>
      <c r="I46" s="156">
        <v>0</v>
      </c>
      <c r="J46" s="156" t="s">
        <v>77</v>
      </c>
      <c r="K46" s="156">
        <v>0</v>
      </c>
      <c r="L46" s="156">
        <v>0</v>
      </c>
    </row>
    <row r="47" spans="1:12" s="1" customFormat="1" ht="7.5" customHeight="1">
      <c r="A47" s="50"/>
      <c r="B47" s="19"/>
      <c r="C47" s="19"/>
      <c r="D47" s="19"/>
      <c r="E47" s="51"/>
      <c r="F47" s="148"/>
      <c r="G47" s="66"/>
      <c r="H47" s="156"/>
      <c r="I47" s="156"/>
      <c r="J47" s="156"/>
      <c r="K47" s="156"/>
      <c r="L47" s="156"/>
    </row>
    <row r="48" spans="1:12" s="1" customFormat="1" ht="15" customHeight="1">
      <c r="A48" s="50"/>
      <c r="B48" s="155" t="s">
        <v>85</v>
      </c>
      <c r="C48" s="155"/>
      <c r="D48" s="155"/>
      <c r="E48" s="51"/>
      <c r="F48" s="148">
        <v>2</v>
      </c>
      <c r="G48" s="66">
        <v>1</v>
      </c>
      <c r="H48" s="156">
        <v>1</v>
      </c>
      <c r="I48" s="156">
        <v>0</v>
      </c>
      <c r="J48" s="156">
        <v>0</v>
      </c>
      <c r="K48" s="156">
        <v>0</v>
      </c>
      <c r="L48" s="156">
        <v>0</v>
      </c>
    </row>
    <row r="49" spans="1:12" s="1" customFormat="1" ht="15" customHeight="1">
      <c r="A49" s="50"/>
      <c r="B49" s="155" t="s">
        <v>87</v>
      </c>
      <c r="C49" s="155"/>
      <c r="D49" s="155"/>
      <c r="E49" s="51"/>
      <c r="F49" s="157">
        <v>0</v>
      </c>
      <c r="G49" s="6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</row>
    <row r="50" spans="1:12" s="1" customFormat="1" ht="15" customHeight="1">
      <c r="A50" s="50"/>
      <c r="B50" s="155" t="s">
        <v>92</v>
      </c>
      <c r="C50" s="155"/>
      <c r="D50" s="155"/>
      <c r="E50" s="51"/>
      <c r="F50" s="157">
        <v>0</v>
      </c>
      <c r="G50" s="66" t="s">
        <v>93</v>
      </c>
      <c r="H50" s="156" t="s">
        <v>93</v>
      </c>
      <c r="I50" s="156">
        <v>0</v>
      </c>
      <c r="J50" s="156">
        <v>0</v>
      </c>
      <c r="K50" s="156">
        <v>0</v>
      </c>
      <c r="L50" s="156">
        <v>0</v>
      </c>
    </row>
    <row r="51" spans="1:12" s="1" customFormat="1" ht="15" customHeight="1">
      <c r="A51" s="50"/>
      <c r="B51" s="155" t="s">
        <v>94</v>
      </c>
      <c r="C51" s="155"/>
      <c r="D51" s="155"/>
      <c r="E51" s="51"/>
      <c r="F51" s="148">
        <v>2757</v>
      </c>
      <c r="G51" s="66">
        <v>2087</v>
      </c>
      <c r="H51" s="156">
        <v>615</v>
      </c>
      <c r="I51" s="156">
        <v>51</v>
      </c>
      <c r="J51" s="156">
        <v>2</v>
      </c>
      <c r="K51" s="156">
        <v>2</v>
      </c>
      <c r="L51" s="156">
        <v>0</v>
      </c>
    </row>
    <row r="52" spans="1:12" s="1" customFormat="1" ht="15" customHeight="1">
      <c r="A52" s="50"/>
      <c r="B52" s="50" t="s">
        <v>148</v>
      </c>
      <c r="C52" s="155" t="s">
        <v>149</v>
      </c>
      <c r="D52" s="155"/>
      <c r="E52" s="51"/>
      <c r="F52" s="148">
        <v>1042</v>
      </c>
      <c r="G52" s="66">
        <v>807</v>
      </c>
      <c r="H52" s="156">
        <v>225</v>
      </c>
      <c r="I52" s="156">
        <v>9</v>
      </c>
      <c r="J52" s="156">
        <v>0</v>
      </c>
      <c r="K52" s="156">
        <v>1</v>
      </c>
      <c r="L52" s="156">
        <v>0</v>
      </c>
    </row>
    <row r="53" spans="1:12" s="1" customFormat="1" ht="15" customHeight="1">
      <c r="A53" s="50"/>
      <c r="B53" s="50" t="s">
        <v>148</v>
      </c>
      <c r="C53" s="155" t="s">
        <v>150</v>
      </c>
      <c r="D53" s="155"/>
      <c r="E53" s="51"/>
      <c r="F53" s="148">
        <v>1041</v>
      </c>
      <c r="G53" s="66">
        <v>781</v>
      </c>
      <c r="H53" s="156">
        <v>238</v>
      </c>
      <c r="I53" s="156">
        <v>20</v>
      </c>
      <c r="J53" s="156">
        <v>2</v>
      </c>
      <c r="K53" s="156">
        <v>0</v>
      </c>
      <c r="L53" s="156">
        <v>0</v>
      </c>
    </row>
    <row r="54" spans="1:12" s="1" customFormat="1" ht="7.5" customHeight="1">
      <c r="A54" s="50"/>
      <c r="B54" s="50"/>
      <c r="C54" s="50"/>
      <c r="D54" s="50"/>
      <c r="E54" s="51"/>
      <c r="F54" s="149"/>
      <c r="G54" s="66"/>
      <c r="H54" s="156"/>
      <c r="I54" s="156"/>
      <c r="J54" s="156"/>
      <c r="K54" s="156"/>
      <c r="L54" s="156"/>
    </row>
    <row r="55" spans="1:12" s="1" customFormat="1" ht="15" customHeight="1">
      <c r="A55" s="50"/>
      <c r="B55" s="155" t="s">
        <v>80</v>
      </c>
      <c r="C55" s="155"/>
      <c r="D55" s="155"/>
      <c r="E55" s="51"/>
      <c r="F55" s="148">
        <v>1</v>
      </c>
      <c r="G55" s="66">
        <v>1</v>
      </c>
      <c r="H55" s="156" t="s">
        <v>151</v>
      </c>
      <c r="I55" s="156">
        <v>0</v>
      </c>
      <c r="J55" s="156">
        <v>0</v>
      </c>
      <c r="K55" s="156">
        <v>0</v>
      </c>
      <c r="L55" s="156">
        <v>0</v>
      </c>
    </row>
    <row r="56" spans="1:12" s="1" customFormat="1" ht="15" customHeight="1">
      <c r="A56" s="50"/>
      <c r="B56" s="76" t="s">
        <v>102</v>
      </c>
      <c r="C56" s="76"/>
      <c r="D56" s="76"/>
      <c r="E56" s="169"/>
      <c r="F56" s="148">
        <v>56</v>
      </c>
      <c r="G56" s="66">
        <v>34</v>
      </c>
      <c r="H56" s="156">
        <v>19</v>
      </c>
      <c r="I56" s="156">
        <v>3</v>
      </c>
      <c r="J56" s="156">
        <v>0</v>
      </c>
      <c r="K56" s="156">
        <v>0</v>
      </c>
      <c r="L56" s="156">
        <v>0</v>
      </c>
    </row>
    <row r="57" spans="1:12" s="1" customFormat="1" ht="15" customHeight="1">
      <c r="A57" s="50"/>
      <c r="B57" s="155" t="s">
        <v>104</v>
      </c>
      <c r="C57" s="155"/>
      <c r="D57" s="155"/>
      <c r="E57" s="51"/>
      <c r="F57" s="148">
        <v>6</v>
      </c>
      <c r="G57" s="66">
        <v>3</v>
      </c>
      <c r="H57" s="156">
        <v>2</v>
      </c>
      <c r="I57" s="156" t="s">
        <v>0</v>
      </c>
      <c r="J57" s="156">
        <v>0</v>
      </c>
      <c r="K57" s="156">
        <v>1</v>
      </c>
      <c r="L57" s="156">
        <v>0</v>
      </c>
    </row>
    <row r="58" spans="1:12" s="1" customFormat="1" ht="15" customHeight="1">
      <c r="A58" s="50"/>
      <c r="B58" s="155" t="s">
        <v>106</v>
      </c>
      <c r="C58" s="155"/>
      <c r="D58" s="155"/>
      <c r="E58" s="51"/>
      <c r="F58" s="66">
        <v>3</v>
      </c>
      <c r="G58" s="6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3</v>
      </c>
    </row>
    <row r="59" spans="1:12" s="1" customFormat="1" ht="13.5" customHeight="1">
      <c r="A59" s="50"/>
      <c r="B59" s="155" t="s">
        <v>2</v>
      </c>
      <c r="C59" s="155"/>
      <c r="D59" s="155"/>
      <c r="E59" s="51"/>
      <c r="F59" s="170">
        <v>2</v>
      </c>
      <c r="G59" s="66">
        <v>2</v>
      </c>
      <c r="H59" s="156" t="s">
        <v>61</v>
      </c>
      <c r="I59" s="156">
        <v>0</v>
      </c>
      <c r="J59" s="156">
        <v>0</v>
      </c>
      <c r="K59" s="156">
        <v>0</v>
      </c>
      <c r="L59" s="156">
        <v>0</v>
      </c>
    </row>
    <row r="60" spans="1:12" s="1" customFormat="1" ht="7.5" customHeight="1" thickBot="1">
      <c r="A60" s="35"/>
      <c r="B60" s="171"/>
      <c r="C60" s="171"/>
      <c r="D60" s="171"/>
      <c r="E60" s="35"/>
      <c r="F60" s="172"/>
      <c r="G60" s="66"/>
      <c r="H60" s="156"/>
      <c r="I60" s="156"/>
      <c r="J60" s="156"/>
      <c r="K60" s="156"/>
      <c r="L60" s="156"/>
    </row>
    <row r="61" spans="1:12" s="173" customFormat="1" ht="19.5" customHeight="1" thickTop="1">
      <c r="A61" s="130" t="s">
        <v>152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</row>
    <row r="64" spans="6:9" ht="13.5">
      <c r="F64" s="174"/>
      <c r="G64" s="175"/>
      <c r="H64" s="175"/>
      <c r="I64" s="175"/>
    </row>
  </sheetData>
  <mergeCells count="75">
    <mergeCell ref="I31:I32"/>
    <mergeCell ref="I23:I24"/>
    <mergeCell ref="J23:J24"/>
    <mergeCell ref="K23:K24"/>
    <mergeCell ref="B59:D59"/>
    <mergeCell ref="G34:G35"/>
    <mergeCell ref="G31:G32"/>
    <mergeCell ref="B50:D50"/>
    <mergeCell ref="B57:D57"/>
    <mergeCell ref="B55:D55"/>
    <mergeCell ref="B56:D56"/>
    <mergeCell ref="B51:D51"/>
    <mergeCell ref="B49:D49"/>
    <mergeCell ref="B48:D48"/>
    <mergeCell ref="G23:G24"/>
    <mergeCell ref="B23:D23"/>
    <mergeCell ref="B43:D43"/>
    <mergeCell ref="B44:D44"/>
    <mergeCell ref="B39:D39"/>
    <mergeCell ref="B42:D42"/>
    <mergeCell ref="B36:D36"/>
    <mergeCell ref="B41:D41"/>
    <mergeCell ref="F31:F32"/>
    <mergeCell ref="F34:F35"/>
    <mergeCell ref="J3:L3"/>
    <mergeCell ref="B18:D18"/>
    <mergeCell ref="B37:D37"/>
    <mergeCell ref="G17:G18"/>
    <mergeCell ref="I17:I18"/>
    <mergeCell ref="B13:D13"/>
    <mergeCell ref="B14:D14"/>
    <mergeCell ref="B15:D15"/>
    <mergeCell ref="A5:E5"/>
    <mergeCell ref="B16:D16"/>
    <mergeCell ref="B38:D38"/>
    <mergeCell ref="B28:D28"/>
    <mergeCell ref="B29:D29"/>
    <mergeCell ref="B30:D30"/>
    <mergeCell ref="B31:D31"/>
    <mergeCell ref="B35:D35"/>
    <mergeCell ref="A61:L61"/>
    <mergeCell ref="B25:D25"/>
    <mergeCell ref="B27:D27"/>
    <mergeCell ref="B32:D32"/>
    <mergeCell ref="B34:D34"/>
    <mergeCell ref="B58:D58"/>
    <mergeCell ref="B45:D45"/>
    <mergeCell ref="B46:D46"/>
    <mergeCell ref="C53:D53"/>
    <mergeCell ref="C52:D52"/>
    <mergeCell ref="B24:D24"/>
    <mergeCell ref="B17:D17"/>
    <mergeCell ref="B20:D20"/>
    <mergeCell ref="B21:D21"/>
    <mergeCell ref="B22:D22"/>
    <mergeCell ref="H1:K1"/>
    <mergeCell ref="J4:L4"/>
    <mergeCell ref="F3:I3"/>
    <mergeCell ref="H34:H35"/>
    <mergeCell ref="I34:I35"/>
    <mergeCell ref="H17:H18"/>
    <mergeCell ref="H31:H32"/>
    <mergeCell ref="H23:H24"/>
    <mergeCell ref="F17:F18"/>
    <mergeCell ref="F23:F24"/>
    <mergeCell ref="J17:J18"/>
    <mergeCell ref="K17:K18"/>
    <mergeCell ref="L17:L18"/>
    <mergeCell ref="J34:J35"/>
    <mergeCell ref="K34:K35"/>
    <mergeCell ref="L34:L35"/>
    <mergeCell ref="J31:J32"/>
    <mergeCell ref="K31:K32"/>
    <mergeCell ref="L31:L32"/>
    <mergeCell ref="L23:L24"/>
  </mergeCells>
  <printOptions/>
  <pageMargins left="0.35" right="0.35" top="0.54" bottom="0" header="10.76" footer="0.5118110236220472"/>
  <pageSetup horizontalDpi="600" verticalDpi="600" orientation="portrait" paperSize="9" scale="86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90" workbookViewId="0" topLeftCell="A1">
      <selection activeCell="G8" sqref="G8"/>
    </sheetView>
  </sheetViews>
  <sheetFormatPr defaultColWidth="8.796875" defaultRowHeight="14.25"/>
  <cols>
    <col min="1" max="1" width="4.3984375" style="0" customWidth="1"/>
    <col min="2" max="2" width="2.19921875" style="0" customWidth="1"/>
    <col min="3" max="3" width="1.1015625" style="0" customWidth="1"/>
    <col min="4" max="4" width="5.19921875" style="0" customWidth="1"/>
    <col min="5" max="5" width="0.8984375" style="0" customWidth="1"/>
    <col min="6" max="6" width="9.59765625" style="0" customWidth="1"/>
    <col min="7" max="7" width="8.5" style="0" customWidth="1"/>
    <col min="8" max="8" width="8.59765625" style="0" customWidth="1"/>
    <col min="9" max="9" width="8.5" style="0" customWidth="1"/>
    <col min="10" max="15" width="8.59765625" style="0" customWidth="1"/>
    <col min="16" max="16" width="8.69921875" style="0" customWidth="1"/>
    <col min="17" max="17" width="8.59765625" style="0" customWidth="1"/>
  </cols>
  <sheetData>
    <row r="1" spans="2:12" s="1" customFormat="1" ht="21" customHeight="1">
      <c r="B1" s="8"/>
      <c r="C1" s="8"/>
      <c r="D1" s="177"/>
      <c r="E1" s="177"/>
      <c r="F1" s="178" t="s">
        <v>153</v>
      </c>
      <c r="G1" s="5"/>
      <c r="H1" s="5"/>
      <c r="I1" s="5"/>
      <c r="J1" s="179" t="s">
        <v>154</v>
      </c>
      <c r="K1" s="140" t="s">
        <v>155</v>
      </c>
      <c r="L1" s="40"/>
    </row>
    <row r="2" spans="2:12" s="1" customFormat="1" ht="6" customHeight="1">
      <c r="B2" s="8"/>
      <c r="C2" s="8"/>
      <c r="D2" s="138"/>
      <c r="E2" s="138"/>
      <c r="F2" s="180"/>
      <c r="G2" s="180"/>
      <c r="H2" s="180"/>
      <c r="I2" s="180"/>
      <c r="J2" s="180"/>
      <c r="K2" s="138"/>
      <c r="L2" s="181"/>
    </row>
    <row r="3" spans="6:14" s="1" customFormat="1" ht="18" customHeight="1">
      <c r="F3" s="182"/>
      <c r="G3" s="183" t="s">
        <v>156</v>
      </c>
      <c r="H3" s="11" t="s">
        <v>157</v>
      </c>
      <c r="I3" s="11"/>
      <c r="J3" s="11"/>
      <c r="K3" s="11"/>
      <c r="L3" s="40"/>
      <c r="M3" s="40"/>
      <c r="N3" s="40"/>
    </row>
    <row r="4" spans="13:17" s="1" customFormat="1" ht="21.75" customHeight="1" thickBot="1">
      <c r="M4" s="184" t="s">
        <v>158</v>
      </c>
      <c r="N4" s="184"/>
      <c r="O4" s="184"/>
      <c r="P4" s="184"/>
      <c r="Q4" s="184"/>
    </row>
    <row r="5" spans="1:17" ht="39.75" customHeight="1" thickTop="1">
      <c r="A5" s="185" t="s">
        <v>159</v>
      </c>
      <c r="B5" s="185"/>
      <c r="C5" s="185"/>
      <c r="D5" s="185"/>
      <c r="E5" s="186"/>
      <c r="F5" s="143" t="s">
        <v>110</v>
      </c>
      <c r="G5" s="17" t="s">
        <v>160</v>
      </c>
      <c r="H5" s="17" t="s">
        <v>161</v>
      </c>
      <c r="I5" s="17" t="s">
        <v>162</v>
      </c>
      <c r="J5" s="17" t="s">
        <v>163</v>
      </c>
      <c r="K5" s="187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" t="s">
        <v>170</v>
      </c>
    </row>
    <row r="6" spans="1:17" s="1" customFormat="1" ht="7.5" customHeight="1">
      <c r="A6" s="189"/>
      <c r="B6" s="189"/>
      <c r="C6" s="189"/>
      <c r="D6" s="189"/>
      <c r="E6" s="19"/>
      <c r="F6" s="190"/>
      <c r="G6" s="19"/>
      <c r="H6" s="19"/>
      <c r="I6" s="19"/>
      <c r="J6" s="19"/>
      <c r="K6" s="191"/>
      <c r="L6" s="192"/>
      <c r="M6" s="192"/>
      <c r="N6" s="192"/>
      <c r="O6" s="192"/>
      <c r="P6" s="192"/>
      <c r="Q6" s="19"/>
    </row>
    <row r="7" spans="1:18" s="1" customFormat="1" ht="7.5" customHeight="1">
      <c r="A7" s="50"/>
      <c r="B7" s="50"/>
      <c r="C7" s="50"/>
      <c r="D7" s="19"/>
      <c r="E7" s="19"/>
      <c r="F7" s="193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154"/>
    </row>
    <row r="8" spans="1:20" s="27" customFormat="1" ht="15.75" customHeight="1">
      <c r="A8" s="146" t="s">
        <v>39</v>
      </c>
      <c r="B8" s="23" t="s">
        <v>171</v>
      </c>
      <c r="C8" s="28" t="s">
        <v>41</v>
      </c>
      <c r="D8" s="146"/>
      <c r="E8" s="150"/>
      <c r="F8" s="194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6"/>
      <c r="S8" s="196"/>
      <c r="T8" s="196"/>
    </row>
    <row r="9" spans="1:20" s="27" customFormat="1" ht="15.75" customHeight="1">
      <c r="A9" s="146"/>
      <c r="B9" s="146"/>
      <c r="C9" s="146"/>
      <c r="D9" s="197" t="s">
        <v>172</v>
      </c>
      <c r="E9" s="19"/>
      <c r="F9" s="193">
        <v>55</v>
      </c>
      <c r="G9" s="66">
        <v>1</v>
      </c>
      <c r="H9" s="66" t="s">
        <v>173</v>
      </c>
      <c r="I9" s="66" t="s">
        <v>173</v>
      </c>
      <c r="J9" s="66" t="s">
        <v>173</v>
      </c>
      <c r="K9" s="66">
        <v>1</v>
      </c>
      <c r="L9" s="66">
        <v>9</v>
      </c>
      <c r="M9" s="66">
        <v>4</v>
      </c>
      <c r="N9" s="66">
        <v>4</v>
      </c>
      <c r="O9" s="66">
        <v>6</v>
      </c>
      <c r="P9" s="66">
        <v>10</v>
      </c>
      <c r="Q9" s="66">
        <v>20</v>
      </c>
      <c r="R9" s="154"/>
      <c r="S9" s="1"/>
      <c r="T9" s="1"/>
    </row>
    <row r="10" spans="1:20" s="27" customFormat="1" ht="15.75" customHeight="1">
      <c r="A10" s="146"/>
      <c r="B10" s="146"/>
      <c r="C10" s="146"/>
      <c r="D10" s="197" t="s">
        <v>174</v>
      </c>
      <c r="E10" s="19"/>
      <c r="F10" s="193">
        <v>3943</v>
      </c>
      <c r="G10" s="67">
        <v>60</v>
      </c>
      <c r="H10" s="67">
        <v>94</v>
      </c>
      <c r="I10" s="67">
        <v>58</v>
      </c>
      <c r="J10" s="67">
        <v>134</v>
      </c>
      <c r="K10" s="67">
        <v>188</v>
      </c>
      <c r="L10" s="67">
        <v>893</v>
      </c>
      <c r="M10" s="67">
        <v>575</v>
      </c>
      <c r="N10" s="67">
        <v>606</v>
      </c>
      <c r="O10" s="67">
        <v>553</v>
      </c>
      <c r="P10" s="67">
        <v>415</v>
      </c>
      <c r="Q10" s="67">
        <v>367</v>
      </c>
      <c r="R10" s="154"/>
      <c r="S10" s="1"/>
      <c r="T10" s="1"/>
    </row>
    <row r="11" spans="1:18" s="1" customFormat="1" ht="7.5" customHeight="1">
      <c r="A11" s="50"/>
      <c r="B11" s="50"/>
      <c r="C11" s="50"/>
      <c r="D11" s="19"/>
      <c r="E11" s="19"/>
      <c r="F11" s="193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54"/>
    </row>
    <row r="12" spans="1:17" s="27" customFormat="1" ht="15.75" customHeight="1">
      <c r="A12" s="146" t="s">
        <v>39</v>
      </c>
      <c r="B12" s="23" t="s">
        <v>175</v>
      </c>
      <c r="C12" s="28" t="s">
        <v>41</v>
      </c>
      <c r="D12" s="146"/>
      <c r="E12" s="146"/>
      <c r="F12" s="198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8" s="27" customFormat="1" ht="15.75" customHeight="1">
      <c r="A13" s="146"/>
      <c r="B13" s="146"/>
      <c r="C13" s="146"/>
      <c r="D13" s="197" t="s">
        <v>172</v>
      </c>
      <c r="E13" s="197"/>
      <c r="F13" s="198">
        <f>SUM(G13:Q13)</f>
        <v>61</v>
      </c>
      <c r="G13" s="157">
        <v>1</v>
      </c>
      <c r="H13" s="157" t="s">
        <v>173</v>
      </c>
      <c r="I13" s="157" t="s">
        <v>173</v>
      </c>
      <c r="J13" s="157" t="s">
        <v>173</v>
      </c>
      <c r="K13" s="157" t="s">
        <v>173</v>
      </c>
      <c r="L13" s="157">
        <f>1+3</f>
        <v>4</v>
      </c>
      <c r="M13" s="157">
        <f>5+3</f>
        <v>8</v>
      </c>
      <c r="N13" s="157">
        <v>4</v>
      </c>
      <c r="O13" s="157">
        <v>8</v>
      </c>
      <c r="P13" s="157">
        <f>3+2+3+1</f>
        <v>9</v>
      </c>
      <c r="Q13" s="157">
        <v>27</v>
      </c>
      <c r="R13" s="26"/>
    </row>
    <row r="14" spans="1:18" s="27" customFormat="1" ht="15.75" customHeight="1">
      <c r="A14" s="146"/>
      <c r="B14" s="146"/>
      <c r="C14" s="146"/>
      <c r="D14" s="197" t="s">
        <v>174</v>
      </c>
      <c r="E14" s="197"/>
      <c r="F14" s="198">
        <f>SUM(G14:Q14)</f>
        <v>4152</v>
      </c>
      <c r="G14" s="81">
        <f>29+29</f>
        <v>58</v>
      </c>
      <c r="H14" s="81">
        <f>55+48</f>
        <v>103</v>
      </c>
      <c r="I14" s="81">
        <f>36+45</f>
        <v>81</v>
      </c>
      <c r="J14" s="81">
        <f>65+82</f>
        <v>147</v>
      </c>
      <c r="K14" s="81">
        <f>123+63</f>
        <v>186</v>
      </c>
      <c r="L14" s="81">
        <f>248+258+205+219</f>
        <v>930</v>
      </c>
      <c r="M14" s="81">
        <f>329+315</f>
        <v>644</v>
      </c>
      <c r="N14" s="81">
        <f>298+304</f>
        <v>602</v>
      </c>
      <c r="O14" s="81">
        <f>287+349</f>
        <v>636</v>
      </c>
      <c r="P14" s="81">
        <f>86+108+106+100</f>
        <v>400</v>
      </c>
      <c r="Q14" s="81">
        <f>182+183</f>
        <v>365</v>
      </c>
      <c r="R14" s="26"/>
    </row>
    <row r="15" spans="1:17" s="1" customFormat="1" ht="7.5" customHeight="1">
      <c r="A15" s="50"/>
      <c r="B15" s="50"/>
      <c r="C15" s="50"/>
      <c r="D15" s="50"/>
      <c r="E15" s="50"/>
      <c r="F15" s="193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s="150" customFormat="1" ht="15.75" customHeight="1">
      <c r="A16" s="146" t="s">
        <v>39</v>
      </c>
      <c r="B16" s="23" t="s">
        <v>176</v>
      </c>
      <c r="C16" s="28" t="s">
        <v>41</v>
      </c>
      <c r="D16" s="146"/>
      <c r="F16" s="194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</row>
    <row r="17" spans="1:18" s="1" customFormat="1" ht="15.75" customHeight="1">
      <c r="A17" s="50"/>
      <c r="B17" s="50"/>
      <c r="C17" s="50"/>
      <c r="D17" s="19" t="s">
        <v>172</v>
      </c>
      <c r="E17" s="19"/>
      <c r="F17" s="193">
        <v>79</v>
      </c>
      <c r="G17" s="66">
        <v>2</v>
      </c>
      <c r="H17" s="66" t="s">
        <v>173</v>
      </c>
      <c r="I17" s="66">
        <v>1</v>
      </c>
      <c r="J17" s="66">
        <v>1</v>
      </c>
      <c r="K17" s="66">
        <v>4</v>
      </c>
      <c r="L17" s="66">
        <v>9</v>
      </c>
      <c r="M17" s="66">
        <v>9</v>
      </c>
      <c r="N17" s="66">
        <v>7</v>
      </c>
      <c r="O17" s="66">
        <v>5</v>
      </c>
      <c r="P17" s="66">
        <v>7</v>
      </c>
      <c r="Q17" s="66">
        <v>34</v>
      </c>
      <c r="R17" s="154"/>
    </row>
    <row r="18" spans="1:18" s="1" customFormat="1" ht="15.75" customHeight="1">
      <c r="A18" s="50"/>
      <c r="B18" s="50"/>
      <c r="C18" s="50"/>
      <c r="D18" s="19" t="s">
        <v>174</v>
      </c>
      <c r="E18" s="19"/>
      <c r="F18" s="193">
        <v>4051</v>
      </c>
      <c r="G18" s="67">
        <v>75</v>
      </c>
      <c r="H18" s="67">
        <v>131</v>
      </c>
      <c r="I18" s="67">
        <v>91</v>
      </c>
      <c r="J18" s="67">
        <v>121</v>
      </c>
      <c r="K18" s="67">
        <v>167</v>
      </c>
      <c r="L18" s="67">
        <v>913</v>
      </c>
      <c r="M18" s="67">
        <v>586</v>
      </c>
      <c r="N18" s="67">
        <v>576</v>
      </c>
      <c r="O18" s="67">
        <v>617</v>
      </c>
      <c r="P18" s="67">
        <v>396</v>
      </c>
      <c r="Q18" s="67">
        <v>378</v>
      </c>
      <c r="R18" s="154"/>
    </row>
    <row r="19" spans="1:18" s="1" customFormat="1" ht="7.5" customHeight="1">
      <c r="A19" s="50"/>
      <c r="B19" s="50"/>
      <c r="C19" s="50"/>
      <c r="D19" s="19"/>
      <c r="E19" s="19"/>
      <c r="F19" s="193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54"/>
    </row>
    <row r="20" spans="1:17" s="150" customFormat="1" ht="15.75" customHeight="1">
      <c r="A20" s="150" t="s">
        <v>39</v>
      </c>
      <c r="B20" s="31" t="s">
        <v>177</v>
      </c>
      <c r="C20" s="30" t="s">
        <v>41</v>
      </c>
      <c r="F20" s="194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8" s="1" customFormat="1" ht="15.75" customHeight="1">
      <c r="A21" s="50"/>
      <c r="B21" s="50"/>
      <c r="C21" s="50"/>
      <c r="D21" s="19" t="s">
        <v>172</v>
      </c>
      <c r="E21" s="19"/>
      <c r="F21" s="193">
        <v>61</v>
      </c>
      <c r="G21" s="66">
        <v>1</v>
      </c>
      <c r="H21" s="66" t="s">
        <v>173</v>
      </c>
      <c r="I21" s="66" t="s">
        <v>173</v>
      </c>
      <c r="J21" s="66" t="s">
        <v>173</v>
      </c>
      <c r="K21" s="66">
        <v>4</v>
      </c>
      <c r="L21" s="66">
        <v>4</v>
      </c>
      <c r="M21" s="66">
        <v>6</v>
      </c>
      <c r="N21" s="66">
        <v>3</v>
      </c>
      <c r="O21" s="66">
        <v>7</v>
      </c>
      <c r="P21" s="66">
        <v>9</v>
      </c>
      <c r="Q21" s="66">
        <v>27</v>
      </c>
      <c r="R21" s="154"/>
    </row>
    <row r="22" spans="1:18" s="1" customFormat="1" ht="15.75" customHeight="1">
      <c r="A22" s="50"/>
      <c r="B22" s="50"/>
      <c r="C22" s="50"/>
      <c r="D22" s="19" t="s">
        <v>174</v>
      </c>
      <c r="E22" s="19"/>
      <c r="F22" s="193">
        <v>3772</v>
      </c>
      <c r="G22" s="67">
        <v>63</v>
      </c>
      <c r="H22" s="67">
        <v>90</v>
      </c>
      <c r="I22" s="67">
        <v>57</v>
      </c>
      <c r="J22" s="67">
        <v>92</v>
      </c>
      <c r="K22" s="67">
        <v>180</v>
      </c>
      <c r="L22" s="67">
        <v>832</v>
      </c>
      <c r="M22" s="67">
        <v>593</v>
      </c>
      <c r="N22" s="67">
        <v>530</v>
      </c>
      <c r="O22" s="67">
        <v>597</v>
      </c>
      <c r="P22" s="67">
        <v>396</v>
      </c>
      <c r="Q22" s="67">
        <v>342</v>
      </c>
      <c r="R22" s="154"/>
    </row>
    <row r="23" spans="1:18" s="1" customFormat="1" ht="7.5" customHeight="1">
      <c r="A23" s="50"/>
      <c r="B23" s="50"/>
      <c r="C23" s="50"/>
      <c r="D23" s="19"/>
      <c r="E23" s="19"/>
      <c r="F23" s="193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154"/>
    </row>
    <row r="24" spans="1:17" s="150" customFormat="1" ht="15.75" customHeight="1">
      <c r="A24" s="150" t="s">
        <v>39</v>
      </c>
      <c r="B24" s="31" t="s">
        <v>178</v>
      </c>
      <c r="C24" s="30" t="s">
        <v>41</v>
      </c>
      <c r="F24" s="194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</row>
    <row r="25" spans="1:18" s="1" customFormat="1" ht="15.75" customHeight="1">
      <c r="A25" s="50"/>
      <c r="B25" s="50"/>
      <c r="C25" s="50"/>
      <c r="D25" s="19" t="s">
        <v>172</v>
      </c>
      <c r="E25" s="19"/>
      <c r="F25" s="193">
        <v>51</v>
      </c>
      <c r="G25" s="66" t="s">
        <v>173</v>
      </c>
      <c r="H25" s="66" t="s">
        <v>173</v>
      </c>
      <c r="I25" s="66" t="s">
        <v>173</v>
      </c>
      <c r="J25" s="66" t="s">
        <v>173</v>
      </c>
      <c r="K25" s="66">
        <v>1</v>
      </c>
      <c r="L25" s="66">
        <v>11</v>
      </c>
      <c r="M25" s="66">
        <v>2</v>
      </c>
      <c r="N25" s="66">
        <v>3</v>
      </c>
      <c r="O25" s="66">
        <v>2</v>
      </c>
      <c r="P25" s="66">
        <v>11</v>
      </c>
      <c r="Q25" s="66">
        <v>21</v>
      </c>
      <c r="R25" s="154"/>
    </row>
    <row r="26" spans="1:18" s="1" customFormat="1" ht="15.75" customHeight="1">
      <c r="A26" s="50"/>
      <c r="B26" s="50"/>
      <c r="C26" s="50"/>
      <c r="D26" s="19" t="s">
        <v>174</v>
      </c>
      <c r="E26" s="19"/>
      <c r="F26" s="193">
        <v>3992</v>
      </c>
      <c r="G26" s="67">
        <v>88</v>
      </c>
      <c r="H26" s="67">
        <v>106</v>
      </c>
      <c r="I26" s="67">
        <v>64</v>
      </c>
      <c r="J26" s="67">
        <v>113</v>
      </c>
      <c r="K26" s="67">
        <v>173</v>
      </c>
      <c r="L26" s="67">
        <v>842</v>
      </c>
      <c r="M26" s="67">
        <v>680</v>
      </c>
      <c r="N26" s="67">
        <v>548</v>
      </c>
      <c r="O26" s="67">
        <v>626</v>
      </c>
      <c r="P26" s="67">
        <v>385</v>
      </c>
      <c r="Q26" s="67">
        <v>367</v>
      </c>
      <c r="R26" s="154"/>
    </row>
    <row r="27" spans="1:17" s="1" customFormat="1" ht="7.5" customHeight="1" thickBot="1">
      <c r="A27" s="35"/>
      <c r="B27" s="35"/>
      <c r="C27" s="35"/>
      <c r="D27" s="35"/>
      <c r="E27" s="35"/>
      <c r="F27" s="200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</row>
    <row r="28" spans="1:17" ht="14.25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</sheetData>
  <mergeCells count="4">
    <mergeCell ref="A5:E5"/>
    <mergeCell ref="K1:L1"/>
    <mergeCell ref="M4:Q4"/>
    <mergeCell ref="H3:N3"/>
  </mergeCells>
  <printOptions/>
  <pageMargins left="0.47" right="0.21" top="0.64" bottom="0" header="6.21" footer="0.5118110236220472"/>
  <pageSetup horizontalDpi="1200" verticalDpi="12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100" workbookViewId="0" topLeftCell="A1">
      <pane xSplit="4" ySplit="4" topLeftCell="F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796875" defaultRowHeight="14.25"/>
  <cols>
    <col min="1" max="1" width="1.69921875" style="0" customWidth="1"/>
    <col min="2" max="2" width="2.59765625" style="0" customWidth="1"/>
    <col min="3" max="3" width="5" style="0" customWidth="1"/>
    <col min="4" max="4" width="8.69921875" style="0" customWidth="1"/>
    <col min="5" max="6" width="10.69921875" style="0" customWidth="1"/>
    <col min="7" max="7" width="11.09765625" style="0" customWidth="1"/>
    <col min="8" max="8" width="11.3984375" style="0" customWidth="1"/>
    <col min="9" max="9" width="10.69921875" style="0" customWidth="1"/>
    <col min="10" max="11" width="11.09765625" style="0" customWidth="1"/>
    <col min="12" max="12" width="10.09765625" style="0" customWidth="1"/>
    <col min="13" max="13" width="11.19921875" style="0" customWidth="1"/>
  </cols>
  <sheetData>
    <row r="1" spans="5:16" ht="18" customHeight="1">
      <c r="E1" s="202"/>
      <c r="F1" s="203" t="s">
        <v>5</v>
      </c>
      <c r="G1" s="204"/>
      <c r="H1" s="204"/>
      <c r="I1" s="204"/>
      <c r="J1" s="205"/>
      <c r="K1" s="206" t="s">
        <v>179</v>
      </c>
      <c r="L1" s="206"/>
      <c r="M1" s="132"/>
      <c r="N1" s="132"/>
      <c r="O1" s="132"/>
      <c r="P1" s="132"/>
    </row>
    <row r="2" spans="6:16" ht="21.75" customHeight="1" thickBot="1">
      <c r="F2" s="132"/>
      <c r="G2" s="132"/>
      <c r="H2" s="132"/>
      <c r="I2" s="132"/>
      <c r="J2" s="132"/>
      <c r="K2" s="132"/>
      <c r="L2" s="207"/>
      <c r="M2" s="207" t="s">
        <v>158</v>
      </c>
      <c r="N2" s="208"/>
      <c r="O2" s="208"/>
      <c r="P2" s="208"/>
    </row>
    <row r="3" spans="1:17" ht="22.5" customHeight="1" thickTop="1">
      <c r="A3" s="15" t="s">
        <v>6</v>
      </c>
      <c r="B3" s="16"/>
      <c r="C3" s="16"/>
      <c r="D3" s="16"/>
      <c r="E3" s="209" t="s">
        <v>180</v>
      </c>
      <c r="F3" s="185"/>
      <c r="G3" s="186"/>
      <c r="H3" s="209" t="s">
        <v>181</v>
      </c>
      <c r="I3" s="185"/>
      <c r="J3" s="185"/>
      <c r="K3" s="209" t="s">
        <v>182</v>
      </c>
      <c r="L3" s="185"/>
      <c r="M3" s="185"/>
      <c r="N3" s="46"/>
      <c r="O3" s="46"/>
      <c r="P3" s="46"/>
      <c r="Q3" s="46"/>
    </row>
    <row r="4" spans="1:17" ht="22.5" customHeight="1">
      <c r="A4" s="99"/>
      <c r="B4" s="100"/>
      <c r="C4" s="100"/>
      <c r="D4" s="100"/>
      <c r="E4" s="210" t="s">
        <v>183</v>
      </c>
      <c r="F4" s="210" t="s">
        <v>184</v>
      </c>
      <c r="G4" s="210" t="s">
        <v>185</v>
      </c>
      <c r="H4" s="210" t="s">
        <v>183</v>
      </c>
      <c r="I4" s="210" t="s">
        <v>184</v>
      </c>
      <c r="J4" s="210" t="s">
        <v>185</v>
      </c>
      <c r="K4" s="210" t="s">
        <v>183</v>
      </c>
      <c r="L4" s="210" t="s">
        <v>184</v>
      </c>
      <c r="M4" s="211" t="s">
        <v>185</v>
      </c>
      <c r="N4" s="46"/>
      <c r="O4" s="46"/>
      <c r="P4" s="46"/>
      <c r="Q4" s="46"/>
    </row>
    <row r="5" spans="1:17" s="1" customFormat="1" ht="15" customHeight="1">
      <c r="A5" s="50"/>
      <c r="B5" s="50"/>
      <c r="C5" s="50"/>
      <c r="D5" s="51"/>
      <c r="E5" s="212"/>
      <c r="F5" s="213"/>
      <c r="G5" s="213"/>
      <c r="H5" s="212"/>
      <c r="I5" s="213"/>
      <c r="J5" s="213"/>
      <c r="K5" s="212"/>
      <c r="L5" s="213"/>
      <c r="M5" s="213"/>
      <c r="N5" s="50"/>
      <c r="O5" s="50"/>
      <c r="P5" s="50"/>
      <c r="Q5" s="50"/>
    </row>
    <row r="6" spans="1:13" s="1" customFormat="1" ht="15.75" customHeight="1">
      <c r="A6" s="58" t="s">
        <v>7</v>
      </c>
      <c r="B6" s="58"/>
      <c r="C6" s="58"/>
      <c r="D6" s="214"/>
      <c r="E6" s="195">
        <v>3075</v>
      </c>
      <c r="F6" s="195">
        <v>79</v>
      </c>
      <c r="G6" s="195">
        <v>4051</v>
      </c>
      <c r="H6" s="199">
        <v>2934</v>
      </c>
      <c r="I6" s="199">
        <v>61</v>
      </c>
      <c r="J6" s="199">
        <v>3772</v>
      </c>
      <c r="K6" s="199">
        <v>3048</v>
      </c>
      <c r="L6" s="199">
        <v>51</v>
      </c>
      <c r="M6" s="199">
        <v>3992</v>
      </c>
    </row>
    <row r="7" spans="1:13" s="1" customFormat="1" ht="16.5" customHeight="1">
      <c r="A7" s="50"/>
      <c r="B7" s="50"/>
      <c r="C7" s="50"/>
      <c r="D7" s="51"/>
      <c r="E7" s="215"/>
      <c r="F7" s="215"/>
      <c r="G7" s="215"/>
      <c r="H7" s="73"/>
      <c r="I7" s="73"/>
      <c r="J7" s="73"/>
      <c r="K7" s="73"/>
      <c r="L7" s="73"/>
      <c r="M7" s="73"/>
    </row>
    <row r="8" spans="1:13" s="1" customFormat="1" ht="15.75" customHeight="1">
      <c r="A8" s="50"/>
      <c r="B8" s="216" t="s">
        <v>8</v>
      </c>
      <c r="C8" s="216"/>
      <c r="D8" s="217"/>
      <c r="E8" s="218">
        <v>2206</v>
      </c>
      <c r="F8" s="218">
        <v>45</v>
      </c>
      <c r="G8" s="218">
        <v>2931</v>
      </c>
      <c r="H8" s="219">
        <v>2173</v>
      </c>
      <c r="I8" s="219">
        <v>36</v>
      </c>
      <c r="J8" s="219">
        <v>2848</v>
      </c>
      <c r="K8" s="219">
        <v>2291</v>
      </c>
      <c r="L8" s="219">
        <v>30</v>
      </c>
      <c r="M8" s="219">
        <v>3028</v>
      </c>
    </row>
    <row r="9" spans="1:13" s="1" customFormat="1" ht="15.75" customHeight="1">
      <c r="A9" s="50"/>
      <c r="B9" s="107"/>
      <c r="C9" s="216" t="s">
        <v>186</v>
      </c>
      <c r="D9" s="220"/>
      <c r="E9" s="218">
        <v>32</v>
      </c>
      <c r="F9" s="218">
        <v>3</v>
      </c>
      <c r="G9" s="218">
        <v>38</v>
      </c>
      <c r="H9" s="219">
        <v>35</v>
      </c>
      <c r="I9" s="219"/>
      <c r="J9" s="219">
        <v>50</v>
      </c>
      <c r="K9" s="219">
        <v>32</v>
      </c>
      <c r="L9" s="219">
        <v>1</v>
      </c>
      <c r="M9" s="219">
        <v>43</v>
      </c>
    </row>
    <row r="10" spans="1:13" s="1" customFormat="1" ht="15.75" customHeight="1">
      <c r="A10" s="50"/>
      <c r="B10" s="107"/>
      <c r="C10" s="216" t="s">
        <v>9</v>
      </c>
      <c r="D10" s="220"/>
      <c r="E10" s="218">
        <v>2174</v>
      </c>
      <c r="F10" s="218">
        <v>42</v>
      </c>
      <c r="G10" s="218">
        <v>2893</v>
      </c>
      <c r="H10" s="219">
        <v>2139</v>
      </c>
      <c r="I10" s="219">
        <v>36</v>
      </c>
      <c r="J10" s="219">
        <v>2798</v>
      </c>
      <c r="K10" s="219">
        <v>2259</v>
      </c>
      <c r="L10" s="219">
        <v>29</v>
      </c>
      <c r="M10" s="219">
        <v>2985</v>
      </c>
    </row>
    <row r="11" spans="1:13" s="1" customFormat="1" ht="15.75" customHeight="1">
      <c r="A11" s="50"/>
      <c r="B11" s="107"/>
      <c r="C11" s="107" t="s">
        <v>10</v>
      </c>
      <c r="D11" s="108" t="s">
        <v>11</v>
      </c>
      <c r="E11" s="218">
        <v>691</v>
      </c>
      <c r="F11" s="218">
        <v>9</v>
      </c>
      <c r="G11" s="218">
        <v>914</v>
      </c>
      <c r="H11" s="219">
        <v>725</v>
      </c>
      <c r="I11" s="219">
        <v>12</v>
      </c>
      <c r="J11" s="219">
        <v>946</v>
      </c>
      <c r="K11" s="219">
        <v>761</v>
      </c>
      <c r="L11" s="219">
        <v>13</v>
      </c>
      <c r="M11" s="219">
        <v>1015</v>
      </c>
    </row>
    <row r="12" spans="1:13" s="1" customFormat="1" ht="16.5" customHeight="1">
      <c r="A12" s="50"/>
      <c r="B12" s="107"/>
      <c r="C12" s="107"/>
      <c r="D12" s="108"/>
      <c r="E12" s="218"/>
      <c r="F12" s="218"/>
      <c r="G12" s="218"/>
      <c r="H12" s="219"/>
      <c r="I12" s="219"/>
      <c r="J12" s="219"/>
      <c r="K12" s="219"/>
      <c r="L12" s="219"/>
      <c r="M12" s="219"/>
    </row>
    <row r="13" spans="1:13" s="1" customFormat="1" ht="15.75" customHeight="1">
      <c r="A13" s="50"/>
      <c r="B13" s="216" t="s">
        <v>12</v>
      </c>
      <c r="C13" s="216"/>
      <c r="D13" s="217"/>
      <c r="E13" s="218">
        <v>774</v>
      </c>
      <c r="F13" s="218">
        <v>27</v>
      </c>
      <c r="G13" s="218">
        <v>1008</v>
      </c>
      <c r="H13" s="219">
        <v>667</v>
      </c>
      <c r="I13" s="219">
        <v>23</v>
      </c>
      <c r="J13" s="219">
        <v>819</v>
      </c>
      <c r="K13" s="219">
        <v>686</v>
      </c>
      <c r="L13" s="219">
        <v>17</v>
      </c>
      <c r="M13" s="219">
        <v>882</v>
      </c>
    </row>
    <row r="14" spans="1:13" s="1" customFormat="1" ht="15.75" customHeight="1">
      <c r="A14" s="50"/>
      <c r="B14" s="107"/>
      <c r="C14" s="216" t="s">
        <v>186</v>
      </c>
      <c r="D14" s="220"/>
      <c r="E14" s="218">
        <v>111</v>
      </c>
      <c r="F14" s="218">
        <v>5</v>
      </c>
      <c r="G14" s="218">
        <v>163</v>
      </c>
      <c r="H14" s="219">
        <v>85</v>
      </c>
      <c r="I14" s="219">
        <v>7</v>
      </c>
      <c r="J14" s="219">
        <v>111</v>
      </c>
      <c r="K14" s="219">
        <v>99</v>
      </c>
      <c r="L14" s="219">
        <v>7</v>
      </c>
      <c r="M14" s="219">
        <v>135</v>
      </c>
    </row>
    <row r="15" spans="1:13" s="1" customFormat="1" ht="15.75" customHeight="1">
      <c r="A15" s="50"/>
      <c r="B15" s="107"/>
      <c r="C15" s="216" t="s">
        <v>9</v>
      </c>
      <c r="D15" s="217"/>
      <c r="E15" s="218">
        <v>663</v>
      </c>
      <c r="F15" s="218">
        <v>22</v>
      </c>
      <c r="G15" s="218">
        <v>845</v>
      </c>
      <c r="H15" s="219">
        <v>582</v>
      </c>
      <c r="I15" s="219">
        <v>16</v>
      </c>
      <c r="J15" s="219">
        <v>708</v>
      </c>
      <c r="K15" s="219">
        <v>587</v>
      </c>
      <c r="L15" s="219">
        <v>10</v>
      </c>
      <c r="M15" s="219">
        <v>747</v>
      </c>
    </row>
    <row r="16" spans="1:13" s="1" customFormat="1" ht="15.75" customHeight="1">
      <c r="A16" s="50"/>
      <c r="B16" s="107"/>
      <c r="C16" s="107" t="s">
        <v>10</v>
      </c>
      <c r="D16" s="108" t="s">
        <v>11</v>
      </c>
      <c r="E16" s="218">
        <v>451</v>
      </c>
      <c r="F16" s="218">
        <v>17</v>
      </c>
      <c r="G16" s="218">
        <v>584</v>
      </c>
      <c r="H16" s="219">
        <v>403</v>
      </c>
      <c r="I16" s="219">
        <v>11</v>
      </c>
      <c r="J16" s="219">
        <v>477</v>
      </c>
      <c r="K16" s="219">
        <v>385</v>
      </c>
      <c r="L16" s="219">
        <v>5</v>
      </c>
      <c r="M16" s="219">
        <v>489</v>
      </c>
    </row>
    <row r="17" spans="1:13" s="1" customFormat="1" ht="16.5" customHeight="1">
      <c r="A17" s="50"/>
      <c r="B17" s="107"/>
      <c r="C17" s="107"/>
      <c r="D17" s="108"/>
      <c r="E17" s="218"/>
      <c r="F17" s="218"/>
      <c r="G17" s="218"/>
      <c r="H17" s="219"/>
      <c r="I17" s="219"/>
      <c r="J17" s="219"/>
      <c r="K17" s="219"/>
      <c r="L17" s="219"/>
      <c r="M17" s="219"/>
    </row>
    <row r="18" spans="1:13" s="1" customFormat="1" ht="15.75" customHeight="1">
      <c r="A18" s="50"/>
      <c r="B18" s="216" t="s">
        <v>13</v>
      </c>
      <c r="C18" s="216"/>
      <c r="D18" s="217"/>
      <c r="E18" s="218">
        <v>5</v>
      </c>
      <c r="F18" s="218">
        <v>1</v>
      </c>
      <c r="G18" s="218">
        <v>7</v>
      </c>
      <c r="H18" s="219">
        <v>2</v>
      </c>
      <c r="I18" s="219" t="s">
        <v>187</v>
      </c>
      <c r="J18" s="219">
        <v>3</v>
      </c>
      <c r="K18" s="219">
        <v>2</v>
      </c>
      <c r="L18" s="219" t="s">
        <v>187</v>
      </c>
      <c r="M18" s="219">
        <v>2</v>
      </c>
    </row>
    <row r="19" spans="1:13" s="1" customFormat="1" ht="15.75" customHeight="1">
      <c r="A19" s="50"/>
      <c r="B19" s="216" t="s">
        <v>14</v>
      </c>
      <c r="C19" s="216"/>
      <c r="D19" s="217"/>
      <c r="E19" s="218">
        <v>89</v>
      </c>
      <c r="F19" s="218">
        <v>6</v>
      </c>
      <c r="G19" s="218">
        <v>104</v>
      </c>
      <c r="H19" s="219">
        <v>88</v>
      </c>
      <c r="I19" s="219">
        <v>2</v>
      </c>
      <c r="J19" s="219">
        <v>98</v>
      </c>
      <c r="K19" s="219">
        <v>62</v>
      </c>
      <c r="L19" s="219">
        <v>2</v>
      </c>
      <c r="M19" s="219">
        <v>75</v>
      </c>
    </row>
    <row r="20" spans="1:13" s="1" customFormat="1" ht="15.75" customHeight="1">
      <c r="A20" s="50"/>
      <c r="B20" s="216" t="s">
        <v>15</v>
      </c>
      <c r="C20" s="216"/>
      <c r="D20" s="217"/>
      <c r="E20" s="218">
        <v>1</v>
      </c>
      <c r="F20" s="218">
        <v>0</v>
      </c>
      <c r="G20" s="218">
        <v>1</v>
      </c>
      <c r="H20" s="219">
        <v>1</v>
      </c>
      <c r="I20" s="219" t="s">
        <v>187</v>
      </c>
      <c r="J20" s="219">
        <v>1</v>
      </c>
      <c r="K20" s="219">
        <v>4</v>
      </c>
      <c r="L20" s="219">
        <v>1</v>
      </c>
      <c r="M20" s="219">
        <v>3</v>
      </c>
    </row>
    <row r="21" spans="1:13" s="1" customFormat="1" ht="15.75" customHeight="1">
      <c r="A21" s="50"/>
      <c r="B21" s="216" t="s">
        <v>188</v>
      </c>
      <c r="C21" s="216"/>
      <c r="D21" s="217"/>
      <c r="E21" s="218" t="s">
        <v>16</v>
      </c>
      <c r="F21" s="218" t="s">
        <v>16</v>
      </c>
      <c r="G21" s="218" t="s">
        <v>16</v>
      </c>
      <c r="H21" s="219" t="s">
        <v>16</v>
      </c>
      <c r="I21" s="219" t="s">
        <v>16</v>
      </c>
      <c r="J21" s="219" t="s">
        <v>16</v>
      </c>
      <c r="K21" s="219" t="s">
        <v>189</v>
      </c>
      <c r="L21" s="219" t="s">
        <v>189</v>
      </c>
      <c r="M21" s="219" t="s">
        <v>189</v>
      </c>
    </row>
    <row r="22" spans="1:13" s="1" customFormat="1" ht="15.75" customHeight="1">
      <c r="A22" s="50"/>
      <c r="B22" s="216" t="s">
        <v>17</v>
      </c>
      <c r="C22" s="216"/>
      <c r="D22" s="217"/>
      <c r="E22" s="218">
        <v>0</v>
      </c>
      <c r="F22" s="218">
        <v>0</v>
      </c>
      <c r="G22" s="218">
        <v>0</v>
      </c>
      <c r="H22" s="219">
        <v>3</v>
      </c>
      <c r="I22" s="219">
        <v>0</v>
      </c>
      <c r="J22" s="219">
        <v>3</v>
      </c>
      <c r="K22" s="219">
        <v>3</v>
      </c>
      <c r="L22" s="219">
        <v>1</v>
      </c>
      <c r="M22" s="219">
        <v>2</v>
      </c>
    </row>
    <row r="23" spans="1:13" s="1" customFormat="1" ht="15" customHeight="1" thickBot="1">
      <c r="A23" s="35"/>
      <c r="B23" s="35"/>
      <c r="C23" s="35"/>
      <c r="D23" s="36"/>
      <c r="E23" s="201"/>
      <c r="F23" s="201"/>
      <c r="G23" s="201"/>
      <c r="H23" s="201"/>
      <c r="I23" s="201"/>
      <c r="J23" s="201"/>
      <c r="K23" s="201"/>
      <c r="L23" s="201"/>
      <c r="M23" s="201"/>
    </row>
    <row r="24" s="173" customFormat="1" ht="19.5" customHeight="1" thickTop="1">
      <c r="B24" s="221" t="s">
        <v>18</v>
      </c>
    </row>
  </sheetData>
  <mergeCells count="17">
    <mergeCell ref="B22:D22"/>
    <mergeCell ref="B13:D13"/>
    <mergeCell ref="C15:D15"/>
    <mergeCell ref="B18:D18"/>
    <mergeCell ref="B19:D19"/>
    <mergeCell ref="B20:D20"/>
    <mergeCell ref="C14:D14"/>
    <mergeCell ref="B21:D21"/>
    <mergeCell ref="C9:D9"/>
    <mergeCell ref="C10:D10"/>
    <mergeCell ref="B8:D8"/>
    <mergeCell ref="A6:D6"/>
    <mergeCell ref="F1:I1"/>
    <mergeCell ref="H3:J3"/>
    <mergeCell ref="K3:M3"/>
    <mergeCell ref="A3:D4"/>
    <mergeCell ref="E3:G3"/>
  </mergeCells>
  <printOptions/>
  <pageMargins left="0.44" right="0.22" top="0.77" bottom="0" header="5.71" footer="0.5118110236220472"/>
  <pageSetup horizontalDpi="1200" verticalDpi="12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A1:AB14"/>
  <sheetViews>
    <sheetView zoomScaleSheetLayoutView="100" workbookViewId="0" topLeftCell="A1">
      <selection activeCell="G8" sqref="G8"/>
    </sheetView>
  </sheetViews>
  <sheetFormatPr defaultColWidth="8.796875" defaultRowHeight="14.25"/>
  <cols>
    <col min="1" max="1" width="4.59765625" style="238" customWidth="1"/>
    <col min="2" max="2" width="2.8984375" style="238" customWidth="1"/>
    <col min="3" max="3" width="3.59765625" style="238" customWidth="1"/>
    <col min="4" max="4" width="9.8984375" style="238" customWidth="1"/>
    <col min="5" max="5" width="9" style="238" customWidth="1"/>
    <col min="6" max="6" width="8.8984375" style="238" customWidth="1"/>
    <col min="7" max="7" width="8.69921875" style="238" customWidth="1"/>
    <col min="8" max="8" width="8.59765625" style="238" customWidth="1"/>
    <col min="9" max="9" width="8.69921875" style="238" customWidth="1"/>
    <col min="10" max="10" width="8.59765625" style="238" customWidth="1"/>
    <col min="11" max="11" width="8.69921875" style="238" customWidth="1"/>
    <col min="12" max="14" width="8.59765625" style="238" customWidth="1"/>
    <col min="15" max="15" width="0.8984375" style="238" customWidth="1"/>
    <col min="16" max="16" width="2.59765625" style="238" customWidth="1"/>
    <col min="17" max="17" width="6.59765625" style="238" customWidth="1"/>
    <col min="18" max="18" width="5.59765625" style="238" customWidth="1"/>
    <col min="19" max="19" width="9.59765625" style="238" customWidth="1"/>
    <col min="20" max="20" width="8.59765625" style="238" customWidth="1"/>
    <col min="21" max="22" width="10.5" style="238" customWidth="1"/>
    <col min="23" max="23" width="8.59765625" style="238" customWidth="1"/>
    <col min="24" max="25" width="10.5" style="238" customWidth="1"/>
    <col min="26" max="26" width="8.59765625" style="238" customWidth="1"/>
    <col min="27" max="27" width="10.5" style="238" customWidth="1"/>
    <col min="28" max="16384" width="9" style="238" customWidth="1"/>
  </cols>
  <sheetData>
    <row r="1" spans="6:14" s="222" customFormat="1" ht="24" customHeight="1">
      <c r="F1" s="223"/>
      <c r="H1" s="224">
        <v>227</v>
      </c>
      <c r="I1" s="225" t="s">
        <v>190</v>
      </c>
      <c r="J1" s="225"/>
      <c r="K1" s="225"/>
      <c r="L1" s="225"/>
      <c r="M1" s="225" t="s">
        <v>191</v>
      </c>
      <c r="N1" s="223"/>
    </row>
    <row r="2" spans="6:14" s="222" customFormat="1" ht="6" customHeight="1">
      <c r="F2" s="223"/>
      <c r="G2" s="226"/>
      <c r="H2" s="227"/>
      <c r="I2" s="227"/>
      <c r="J2" s="227"/>
      <c r="K2" s="227"/>
      <c r="L2" s="227"/>
      <c r="M2" s="227"/>
      <c r="N2" s="223"/>
    </row>
    <row r="3" spans="6:12" s="222" customFormat="1" ht="18" customHeight="1">
      <c r="F3" s="228" t="s">
        <v>192</v>
      </c>
      <c r="G3" s="229"/>
      <c r="H3" s="229"/>
      <c r="I3" s="229"/>
      <c r="J3" s="230" t="s">
        <v>23</v>
      </c>
      <c r="K3" s="140"/>
      <c r="L3" s="231"/>
    </row>
    <row r="4" spans="10:28" s="222" customFormat="1" ht="21.75" customHeight="1" thickBot="1">
      <c r="J4" s="232" t="s">
        <v>158</v>
      </c>
      <c r="K4" s="232"/>
      <c r="L4" s="232"/>
      <c r="M4" s="232"/>
      <c r="N4" s="232"/>
      <c r="AB4" s="233"/>
    </row>
    <row r="5" spans="1:14" ht="18.75" customHeight="1" thickTop="1">
      <c r="A5" s="234" t="s">
        <v>193</v>
      </c>
      <c r="B5" s="235"/>
      <c r="C5" s="235"/>
      <c r="D5" s="236" t="s">
        <v>110</v>
      </c>
      <c r="E5" s="236" t="s">
        <v>194</v>
      </c>
      <c r="F5" s="235"/>
      <c r="G5" s="235"/>
      <c r="H5" s="235"/>
      <c r="I5" s="235"/>
      <c r="J5" s="235"/>
      <c r="K5" s="235"/>
      <c r="L5" s="235"/>
      <c r="M5" s="235"/>
      <c r="N5" s="237"/>
    </row>
    <row r="6" spans="1:14" ht="18.75" customHeight="1">
      <c r="A6" s="239"/>
      <c r="B6" s="240"/>
      <c r="C6" s="240"/>
      <c r="D6" s="240"/>
      <c r="E6" s="241" t="s">
        <v>195</v>
      </c>
      <c r="F6" s="241" t="s">
        <v>196</v>
      </c>
      <c r="G6" s="241" t="s">
        <v>197</v>
      </c>
      <c r="H6" s="241" t="s">
        <v>198</v>
      </c>
      <c r="I6" s="241" t="s">
        <v>199</v>
      </c>
      <c r="J6" s="241" t="s">
        <v>200</v>
      </c>
      <c r="K6" s="241" t="s">
        <v>201</v>
      </c>
      <c r="L6" s="241" t="s">
        <v>202</v>
      </c>
      <c r="M6" s="241" t="s">
        <v>203</v>
      </c>
      <c r="N6" s="242" t="s">
        <v>204</v>
      </c>
    </row>
    <row r="7" spans="1:14" ht="10.5" customHeight="1">
      <c r="A7" s="243"/>
      <c r="B7" s="243"/>
      <c r="C7" s="244"/>
      <c r="D7" s="243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4" s="250" customFormat="1" ht="15" customHeight="1">
      <c r="A8" s="246" t="s">
        <v>39</v>
      </c>
      <c r="B8" s="247" t="s">
        <v>4</v>
      </c>
      <c r="C8" s="248" t="s">
        <v>41</v>
      </c>
      <c r="D8" s="249">
        <v>3074</v>
      </c>
      <c r="E8" s="250">
        <v>145</v>
      </c>
      <c r="F8" s="250">
        <v>91</v>
      </c>
      <c r="G8" s="250">
        <v>477</v>
      </c>
      <c r="H8" s="250">
        <v>354</v>
      </c>
      <c r="I8" s="250">
        <v>326</v>
      </c>
      <c r="J8" s="250">
        <v>351</v>
      </c>
      <c r="K8" s="250">
        <v>427</v>
      </c>
      <c r="L8" s="250">
        <v>508</v>
      </c>
      <c r="M8" s="250">
        <v>224</v>
      </c>
      <c r="N8" s="250">
        <v>171</v>
      </c>
    </row>
    <row r="9" spans="1:14" s="250" customFormat="1" ht="15" customHeight="1">
      <c r="A9" s="251"/>
      <c r="B9" s="247" t="s">
        <v>42</v>
      </c>
      <c r="C9" s="252"/>
      <c r="D9" s="249">
        <v>3172</v>
      </c>
      <c r="E9" s="250">
        <f>47+27+17+15+24</f>
        <v>130</v>
      </c>
      <c r="F9" s="250">
        <f>26+45</f>
        <v>71</v>
      </c>
      <c r="G9" s="250">
        <f>211+250</f>
        <v>461</v>
      </c>
      <c r="H9" s="250">
        <f>175+196</f>
        <v>371</v>
      </c>
      <c r="I9" s="250">
        <f>177+180</f>
        <v>357</v>
      </c>
      <c r="J9" s="250">
        <f>171+188</f>
        <v>359</v>
      </c>
      <c r="K9" s="250">
        <f>192+235</f>
        <v>427</v>
      </c>
      <c r="L9" s="250">
        <f>311+210</f>
        <v>521</v>
      </c>
      <c r="M9" s="250">
        <f>143+106</f>
        <v>249</v>
      </c>
      <c r="N9" s="250">
        <f>94+68+64</f>
        <v>226</v>
      </c>
    </row>
    <row r="10" spans="1:14" s="250" customFormat="1" ht="15" customHeight="1">
      <c r="A10" s="251"/>
      <c r="B10" s="247" t="s">
        <v>43</v>
      </c>
      <c r="C10" s="252"/>
      <c r="D10" s="249">
        <v>3075</v>
      </c>
      <c r="E10" s="250">
        <v>105</v>
      </c>
      <c r="F10" s="250">
        <v>59</v>
      </c>
      <c r="G10" s="250">
        <v>441</v>
      </c>
      <c r="H10" s="250">
        <v>356</v>
      </c>
      <c r="I10" s="250">
        <v>347</v>
      </c>
      <c r="J10" s="250">
        <v>359</v>
      </c>
      <c r="K10" s="250">
        <v>431</v>
      </c>
      <c r="L10" s="250">
        <v>547</v>
      </c>
      <c r="M10" s="250">
        <v>260</v>
      </c>
      <c r="N10" s="250">
        <v>170</v>
      </c>
    </row>
    <row r="11" spans="1:14" s="222" customFormat="1" ht="15" customHeight="1">
      <c r="A11" s="253"/>
      <c r="B11" s="254" t="s">
        <v>44</v>
      </c>
      <c r="C11" s="255"/>
      <c r="D11" s="256">
        <v>2934</v>
      </c>
      <c r="E11" s="257">
        <v>109</v>
      </c>
      <c r="F11" s="257">
        <v>69</v>
      </c>
      <c r="G11" s="257">
        <v>408</v>
      </c>
      <c r="H11" s="257">
        <v>340</v>
      </c>
      <c r="I11" s="257">
        <v>346</v>
      </c>
      <c r="J11" s="257">
        <v>332</v>
      </c>
      <c r="K11" s="257">
        <v>395</v>
      </c>
      <c r="L11" s="257">
        <v>521</v>
      </c>
      <c r="M11" s="257">
        <v>250</v>
      </c>
      <c r="N11" s="257">
        <v>164</v>
      </c>
    </row>
    <row r="12" spans="1:14" s="222" customFormat="1" ht="15" customHeight="1">
      <c r="A12" s="253"/>
      <c r="B12" s="254" t="s">
        <v>45</v>
      </c>
      <c r="C12" s="255"/>
      <c r="D12" s="256">
        <v>3048</v>
      </c>
      <c r="E12" s="257">
        <v>112</v>
      </c>
      <c r="F12" s="257">
        <v>74</v>
      </c>
      <c r="G12" s="257">
        <v>423</v>
      </c>
      <c r="H12" s="257">
        <v>367</v>
      </c>
      <c r="I12" s="257">
        <v>393</v>
      </c>
      <c r="J12" s="257">
        <v>361</v>
      </c>
      <c r="K12" s="257">
        <v>398</v>
      </c>
      <c r="L12" s="257">
        <v>504</v>
      </c>
      <c r="M12" s="257">
        <v>239</v>
      </c>
      <c r="N12" s="257">
        <v>177</v>
      </c>
    </row>
    <row r="13" spans="1:14" s="222" customFormat="1" ht="10.5" customHeight="1" thickBot="1">
      <c r="A13" s="258"/>
      <c r="B13" s="258"/>
      <c r="C13" s="259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</row>
    <row r="14" spans="1:14" s="261" customFormat="1" ht="19.5" customHeight="1" thickTop="1">
      <c r="A14" s="260" t="s">
        <v>46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</sheetData>
  <mergeCells count="7">
    <mergeCell ref="J4:N4"/>
    <mergeCell ref="F3:I3"/>
    <mergeCell ref="A14:N14"/>
    <mergeCell ref="A5:C6"/>
    <mergeCell ref="E5:N5"/>
    <mergeCell ref="D5:D6"/>
    <mergeCell ref="J3:L3"/>
  </mergeCells>
  <printOptions/>
  <pageMargins left="0.49" right="0.42" top="0.66" bottom="0" header="3.59" footer="0.5118110236220472"/>
  <pageSetup horizontalDpi="600" verticalDpi="600" orientation="portrait" paperSize="9" scale="86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B1">
      <selection activeCell="G8" sqref="G8"/>
    </sheetView>
  </sheetViews>
  <sheetFormatPr defaultColWidth="8.796875" defaultRowHeight="14.25"/>
  <cols>
    <col min="1" max="1" width="2.59765625" style="0" customWidth="1"/>
    <col min="2" max="2" width="6.59765625" style="0" customWidth="1"/>
    <col min="3" max="3" width="5.59765625" style="0" customWidth="1"/>
    <col min="4" max="4" width="0.8984375" style="0" customWidth="1"/>
    <col min="5" max="5" width="11.19921875" style="0" customWidth="1"/>
    <col min="6" max="6" width="9.8984375" style="0" customWidth="1"/>
    <col min="7" max="7" width="11.5" style="0" customWidth="1"/>
    <col min="8" max="8" width="11.19921875" style="0" customWidth="1"/>
    <col min="10" max="11" width="11.3984375" style="0" customWidth="1"/>
    <col min="12" max="12" width="10.59765625" style="0" customWidth="1"/>
    <col min="13" max="13" width="11.59765625" style="0" customWidth="1"/>
  </cols>
  <sheetData>
    <row r="1" spans="1:13" ht="24" customHeight="1">
      <c r="A1" s="222"/>
      <c r="C1" s="8"/>
      <c r="D1" s="262" t="s">
        <v>205</v>
      </c>
      <c r="E1" s="40"/>
      <c r="F1" s="5"/>
      <c r="G1" s="263"/>
      <c r="H1" s="136" t="s">
        <v>19</v>
      </c>
      <c r="I1" s="230" t="s">
        <v>206</v>
      </c>
      <c r="J1" s="140"/>
      <c r="K1" s="264"/>
      <c r="L1" s="222"/>
      <c r="M1" s="222"/>
    </row>
    <row r="2" spans="1:13" ht="6" customHeight="1">
      <c r="A2" s="222"/>
      <c r="C2" s="8"/>
      <c r="D2" s="8"/>
      <c r="E2" s="265"/>
      <c r="F2" s="180"/>
      <c r="G2" s="266"/>
      <c r="H2" s="138"/>
      <c r="I2" s="267"/>
      <c r="J2" s="268"/>
      <c r="K2" s="264"/>
      <c r="L2" s="222"/>
      <c r="M2" s="222"/>
    </row>
    <row r="3" spans="1:13" ht="18" customHeight="1">
      <c r="A3" s="222"/>
      <c r="B3" s="222"/>
      <c r="C3" s="222"/>
      <c r="D3" s="222"/>
      <c r="E3" s="269">
        <v>8</v>
      </c>
      <c r="F3" s="270" t="s">
        <v>207</v>
      </c>
      <c r="G3" s="4"/>
      <c r="H3" s="4"/>
      <c r="I3" s="230" t="s">
        <v>208</v>
      </c>
      <c r="J3" s="40"/>
      <c r="K3" s="40"/>
      <c r="M3" s="222"/>
    </row>
    <row r="4" spans="1:13" ht="21.75" customHeight="1" thickBot="1">
      <c r="A4" s="222"/>
      <c r="B4" s="222"/>
      <c r="C4" s="222"/>
      <c r="D4" s="222"/>
      <c r="E4" s="222"/>
      <c r="F4" s="222"/>
      <c r="G4" s="222"/>
      <c r="H4" s="222"/>
      <c r="I4" s="232" t="s">
        <v>209</v>
      </c>
      <c r="J4" s="232"/>
      <c r="K4" s="232"/>
      <c r="L4" s="232"/>
      <c r="M4" s="232"/>
    </row>
    <row r="5" spans="1:13" ht="18.75" customHeight="1" thickTop="1">
      <c r="A5" s="271" t="s">
        <v>210</v>
      </c>
      <c r="B5" s="235"/>
      <c r="C5" s="237"/>
      <c r="D5" s="272"/>
      <c r="E5" s="273" t="s">
        <v>211</v>
      </c>
      <c r="F5" s="273"/>
      <c r="G5" s="274"/>
      <c r="H5" s="273" t="s">
        <v>212</v>
      </c>
      <c r="I5" s="273"/>
      <c r="J5" s="274"/>
      <c r="K5" s="273" t="s">
        <v>213</v>
      </c>
      <c r="L5" s="273"/>
      <c r="M5" s="274"/>
    </row>
    <row r="6" spans="1:13" ht="18.75" customHeight="1">
      <c r="A6" s="239"/>
      <c r="B6" s="240"/>
      <c r="C6" s="275"/>
      <c r="D6" s="276"/>
      <c r="E6" s="277" t="s">
        <v>214</v>
      </c>
      <c r="F6" s="277" t="s">
        <v>215</v>
      </c>
      <c r="G6" s="278" t="s">
        <v>216</v>
      </c>
      <c r="H6" s="277" t="s">
        <v>214</v>
      </c>
      <c r="I6" s="277" t="s">
        <v>215</v>
      </c>
      <c r="J6" s="278" t="s">
        <v>216</v>
      </c>
      <c r="K6" s="277" t="s">
        <v>214</v>
      </c>
      <c r="L6" s="277" t="s">
        <v>215</v>
      </c>
      <c r="M6" s="278" t="s">
        <v>216</v>
      </c>
    </row>
    <row r="7" spans="1:13" ht="4.5" customHeight="1">
      <c r="A7" s="279"/>
      <c r="B7" s="279"/>
      <c r="C7" s="279"/>
      <c r="D7" s="244"/>
      <c r="E7" s="280"/>
      <c r="F7" s="280"/>
      <c r="G7" s="280"/>
      <c r="H7" s="280"/>
      <c r="I7" s="280"/>
      <c r="J7" s="280"/>
      <c r="K7" s="280"/>
      <c r="L7" s="280"/>
      <c r="M7" s="280"/>
    </row>
    <row r="8" spans="1:13" s="132" customFormat="1" ht="13.5" customHeight="1">
      <c r="A8" s="281" t="s">
        <v>217</v>
      </c>
      <c r="B8" s="282"/>
      <c r="C8" s="282"/>
      <c r="D8" s="283"/>
      <c r="E8" s="284">
        <v>3075</v>
      </c>
      <c r="F8" s="284">
        <v>79</v>
      </c>
      <c r="G8" s="284">
        <v>4051</v>
      </c>
      <c r="H8" s="284">
        <v>2934</v>
      </c>
      <c r="I8" s="284">
        <v>61</v>
      </c>
      <c r="J8" s="284">
        <v>3772</v>
      </c>
      <c r="K8" s="284">
        <v>3048</v>
      </c>
      <c r="L8" s="284">
        <v>51</v>
      </c>
      <c r="M8" s="284">
        <v>3992</v>
      </c>
    </row>
    <row r="9" spans="1:13" s="132" customFormat="1" ht="12.75" customHeight="1">
      <c r="A9" s="285"/>
      <c r="B9" s="286" t="s">
        <v>218</v>
      </c>
      <c r="C9" s="286"/>
      <c r="D9" s="287"/>
      <c r="E9" s="288">
        <v>1068</v>
      </c>
      <c r="F9" s="288">
        <v>42</v>
      </c>
      <c r="G9" s="288">
        <v>1541</v>
      </c>
      <c r="H9" s="288">
        <v>984</v>
      </c>
      <c r="I9" s="288">
        <v>25</v>
      </c>
      <c r="J9" s="288">
        <v>1377</v>
      </c>
      <c r="K9" s="288">
        <v>1041</v>
      </c>
      <c r="L9" s="288">
        <v>29</v>
      </c>
      <c r="M9" s="288">
        <v>1469</v>
      </c>
    </row>
    <row r="10" spans="1:13" s="132" customFormat="1" ht="12.75" customHeight="1">
      <c r="A10" s="285"/>
      <c r="B10" s="286" t="s">
        <v>219</v>
      </c>
      <c r="C10" s="286"/>
      <c r="D10" s="287"/>
      <c r="E10" s="288">
        <v>1080</v>
      </c>
      <c r="F10" s="288">
        <v>27</v>
      </c>
      <c r="G10" s="288">
        <v>1389</v>
      </c>
      <c r="H10" s="288">
        <v>1026</v>
      </c>
      <c r="I10" s="288">
        <v>22</v>
      </c>
      <c r="J10" s="288">
        <v>1274</v>
      </c>
      <c r="K10" s="288">
        <v>1027</v>
      </c>
      <c r="L10" s="288">
        <v>14</v>
      </c>
      <c r="M10" s="288">
        <v>1322</v>
      </c>
    </row>
    <row r="11" spans="1:13" s="132" customFormat="1" ht="12.75" customHeight="1">
      <c r="A11" s="285"/>
      <c r="B11" s="289" t="s">
        <v>220</v>
      </c>
      <c r="C11" s="286"/>
      <c r="D11" s="287"/>
      <c r="E11" s="288">
        <v>791</v>
      </c>
      <c r="F11" s="288">
        <v>9</v>
      </c>
      <c r="G11" s="288">
        <v>935</v>
      </c>
      <c r="H11" s="288">
        <v>799</v>
      </c>
      <c r="I11" s="288">
        <v>10</v>
      </c>
      <c r="J11" s="288">
        <v>975</v>
      </c>
      <c r="K11" s="288">
        <v>817</v>
      </c>
      <c r="L11" s="288">
        <v>5</v>
      </c>
      <c r="M11" s="288">
        <v>994</v>
      </c>
    </row>
    <row r="12" spans="1:13" s="132" customFormat="1" ht="12.75" customHeight="1">
      <c r="A12" s="285"/>
      <c r="B12" s="290" t="s">
        <v>221</v>
      </c>
      <c r="C12" s="290"/>
      <c r="D12" s="291"/>
      <c r="E12" s="288">
        <v>11</v>
      </c>
      <c r="F12" s="288">
        <v>1</v>
      </c>
      <c r="G12" s="288">
        <v>25</v>
      </c>
      <c r="H12" s="288">
        <v>10</v>
      </c>
      <c r="I12" s="288">
        <v>2</v>
      </c>
      <c r="J12" s="288">
        <v>16</v>
      </c>
      <c r="K12" s="288">
        <v>19</v>
      </c>
      <c r="L12" s="288" t="s">
        <v>222</v>
      </c>
      <c r="M12" s="288">
        <v>34</v>
      </c>
    </row>
    <row r="13" spans="1:13" s="132" customFormat="1" ht="12.75" customHeight="1">
      <c r="A13" s="285"/>
      <c r="B13" s="286" t="s">
        <v>223</v>
      </c>
      <c r="C13" s="286"/>
      <c r="D13" s="287"/>
      <c r="E13" s="292">
        <v>125</v>
      </c>
      <c r="F13" s="292">
        <v>0</v>
      </c>
      <c r="G13" s="292">
        <v>161</v>
      </c>
      <c r="H13" s="292">
        <v>115</v>
      </c>
      <c r="I13" s="292">
        <v>2</v>
      </c>
      <c r="J13" s="292">
        <v>130</v>
      </c>
      <c r="K13" s="292">
        <v>144</v>
      </c>
      <c r="L13" s="292">
        <v>3</v>
      </c>
      <c r="M13" s="292">
        <v>173</v>
      </c>
    </row>
    <row r="14" spans="1:13" s="132" customFormat="1" ht="3.75" customHeight="1" thickBot="1">
      <c r="A14" s="293"/>
      <c r="B14" s="294"/>
      <c r="C14" s="294"/>
      <c r="D14" s="295"/>
      <c r="E14" s="296"/>
      <c r="F14" s="296"/>
      <c r="G14" s="296"/>
      <c r="H14" s="296"/>
      <c r="I14" s="296"/>
      <c r="J14" s="296"/>
      <c r="K14" s="296"/>
      <c r="L14" s="296"/>
      <c r="M14" s="296"/>
    </row>
    <row r="15" spans="1:13" s="173" customFormat="1" ht="19.5" customHeight="1" thickTop="1">
      <c r="A15" s="297" t="s">
        <v>46</v>
      </c>
      <c r="B15" s="298"/>
      <c r="C15" s="298"/>
      <c r="D15" s="298"/>
      <c r="E15" s="298"/>
      <c r="F15" s="298"/>
      <c r="G15" s="298"/>
      <c r="H15" s="298"/>
      <c r="I15" s="298"/>
      <c r="J15" s="299"/>
      <c r="K15" s="299"/>
      <c r="L15" s="299"/>
      <c r="M15" s="299"/>
    </row>
    <row r="16" spans="1:13" ht="13.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</sheetData>
  <mergeCells count="15">
    <mergeCell ref="H5:J5"/>
    <mergeCell ref="I3:K3"/>
    <mergeCell ref="B13:C13"/>
    <mergeCell ref="E5:G5"/>
    <mergeCell ref="A5:C6"/>
    <mergeCell ref="I1:J1"/>
    <mergeCell ref="B12:C12"/>
    <mergeCell ref="F3:H3"/>
    <mergeCell ref="B9:C9"/>
    <mergeCell ref="I4:M4"/>
    <mergeCell ref="K5:M5"/>
    <mergeCell ref="D1:E1"/>
    <mergeCell ref="B10:C10"/>
    <mergeCell ref="B11:C11"/>
    <mergeCell ref="A8:C8"/>
  </mergeCells>
  <printOptions/>
  <pageMargins left="0.21" right="0.36" top="0.57" bottom="0" header="3.33" footer="0.5118110236220472"/>
  <pageSetup horizontalDpi="1200" verticalDpi="12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/>
  <dimension ref="A1:AE35"/>
  <sheetViews>
    <sheetView zoomScaleSheetLayoutView="90" workbookViewId="0" topLeftCell="A1">
      <pane xSplit="7" ySplit="4" topLeftCell="H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796875" defaultRowHeight="14.25"/>
  <cols>
    <col min="1" max="1" width="3.59765625" style="0" customWidth="1"/>
    <col min="2" max="2" width="1.8984375" style="0" customWidth="1"/>
    <col min="3" max="3" width="2.5" style="0" customWidth="1"/>
    <col min="4" max="4" width="2.59765625" style="0" customWidth="1"/>
    <col min="5" max="6" width="3.59765625" style="0" customWidth="1"/>
    <col min="7" max="7" width="0.6953125" style="0" customWidth="1"/>
    <col min="8" max="8" width="11" style="0" customWidth="1"/>
    <col min="9" max="10" width="9.3984375" style="0" customWidth="1"/>
    <col min="11" max="14" width="10.09765625" style="0" customWidth="1"/>
    <col min="15" max="15" width="11.09765625" style="0" customWidth="1"/>
    <col min="16" max="16" width="9.8984375" style="0" customWidth="1"/>
    <col min="17" max="17" width="0.8984375" style="0" customWidth="1"/>
    <col min="18" max="18" width="8.69921875" style="0" customWidth="1"/>
    <col min="19" max="19" width="10.5" style="0" customWidth="1"/>
    <col min="20" max="20" width="9.5" style="0" customWidth="1"/>
    <col min="21" max="21" width="9.59765625" style="0" customWidth="1"/>
    <col min="22" max="22" width="10.59765625" style="0" customWidth="1"/>
    <col min="23" max="23" width="9.59765625" style="0" customWidth="1"/>
    <col min="24" max="25" width="9.59765625" style="176" customWidth="1"/>
    <col min="26" max="26" width="9.59765625" style="0" customWidth="1"/>
    <col min="27" max="27" width="9.8984375" style="0" customWidth="1"/>
    <col min="28" max="28" width="8.3984375" style="0" customWidth="1"/>
    <col min="29" max="29" width="0.6953125" style="368" customWidth="1"/>
    <col min="30" max="30" width="3.69921875" style="368" customWidth="1"/>
    <col min="31" max="31" width="3.69921875" style="0" customWidth="1"/>
  </cols>
  <sheetData>
    <row r="1" spans="1:30" s="1" customFormat="1" ht="18" customHeight="1">
      <c r="A1" s="300"/>
      <c r="K1" s="301"/>
      <c r="L1" s="302" t="s">
        <v>224</v>
      </c>
      <c r="M1" s="302"/>
      <c r="N1" s="302"/>
      <c r="O1" s="302"/>
      <c r="P1" s="302"/>
      <c r="Q1" s="303"/>
      <c r="R1" s="302" t="s">
        <v>225</v>
      </c>
      <c r="S1" s="302"/>
      <c r="T1" s="302"/>
      <c r="U1" s="268" t="s">
        <v>226</v>
      </c>
      <c r="V1" s="268"/>
      <c r="W1" s="304"/>
      <c r="X1" s="305"/>
      <c r="Y1" s="141"/>
      <c r="AC1" s="8"/>
      <c r="AD1" s="8"/>
    </row>
    <row r="2" spans="24:31" s="1" customFormat="1" ht="21.75" customHeight="1" thickBot="1">
      <c r="X2" s="141"/>
      <c r="Y2" s="141"/>
      <c r="Z2" s="142" t="s">
        <v>158</v>
      </c>
      <c r="AA2" s="142"/>
      <c r="AB2" s="142"/>
      <c r="AC2" s="142"/>
      <c r="AD2" s="142"/>
      <c r="AE2" s="142"/>
    </row>
    <row r="3" spans="1:31" ht="19.5" customHeight="1" thickTop="1">
      <c r="A3" s="306" t="s">
        <v>227</v>
      </c>
      <c r="B3" s="306"/>
      <c r="C3" s="306"/>
      <c r="D3" s="306"/>
      <c r="E3" s="306"/>
      <c r="F3" s="306"/>
      <c r="G3" s="307"/>
      <c r="H3" s="308"/>
      <c r="I3" s="308"/>
      <c r="J3" s="309" t="s">
        <v>228</v>
      </c>
      <c r="K3" s="310" t="s">
        <v>20</v>
      </c>
      <c r="L3" s="310"/>
      <c r="M3" s="310"/>
      <c r="N3" s="310"/>
      <c r="O3" s="309"/>
      <c r="P3" s="308"/>
      <c r="R3" s="311"/>
      <c r="S3" s="312"/>
      <c r="T3" s="308"/>
      <c r="U3" s="308"/>
      <c r="V3" s="96" t="s">
        <v>229</v>
      </c>
      <c r="W3" s="96"/>
      <c r="X3" s="96"/>
      <c r="Y3" s="96"/>
      <c r="Z3" s="96"/>
      <c r="AA3" s="308"/>
      <c r="AB3" s="308"/>
      <c r="AC3" s="313"/>
      <c r="AD3" s="314" t="s">
        <v>230</v>
      </c>
      <c r="AE3" s="315"/>
    </row>
    <row r="4" spans="1:31" ht="22.5" customHeight="1">
      <c r="A4" s="316"/>
      <c r="B4" s="316"/>
      <c r="C4" s="316"/>
      <c r="D4" s="316"/>
      <c r="E4" s="316"/>
      <c r="F4" s="316"/>
      <c r="G4" s="317"/>
      <c r="H4" s="318" t="s">
        <v>131</v>
      </c>
      <c r="I4" s="319" t="s">
        <v>231</v>
      </c>
      <c r="J4" s="210" t="s">
        <v>232</v>
      </c>
      <c r="K4" s="210" t="s">
        <v>233</v>
      </c>
      <c r="L4" s="210" t="s">
        <v>234</v>
      </c>
      <c r="M4" s="210" t="s">
        <v>235</v>
      </c>
      <c r="N4" s="210" t="s">
        <v>236</v>
      </c>
      <c r="O4" s="210" t="s">
        <v>237</v>
      </c>
      <c r="P4" s="210" t="s">
        <v>223</v>
      </c>
      <c r="R4" s="320" t="s">
        <v>238</v>
      </c>
      <c r="S4" s="210" t="s">
        <v>110</v>
      </c>
      <c r="T4" s="210" t="s">
        <v>239</v>
      </c>
      <c r="U4" s="210" t="s">
        <v>163</v>
      </c>
      <c r="V4" s="210" t="s">
        <v>240</v>
      </c>
      <c r="W4" s="210" t="s">
        <v>241</v>
      </c>
      <c r="X4" s="321" t="s">
        <v>242</v>
      </c>
      <c r="Y4" s="321" t="s">
        <v>243</v>
      </c>
      <c r="Z4" s="210" t="s">
        <v>244</v>
      </c>
      <c r="AA4" s="210" t="s">
        <v>245</v>
      </c>
      <c r="AB4" s="322" t="s">
        <v>246</v>
      </c>
      <c r="AC4" s="99"/>
      <c r="AD4" s="323"/>
      <c r="AE4" s="324"/>
    </row>
    <row r="5" spans="1:31" s="1" customFormat="1" ht="7.5" customHeight="1">
      <c r="A5" s="19"/>
      <c r="B5" s="19"/>
      <c r="C5" s="19"/>
      <c r="D5" s="19"/>
      <c r="E5" s="19"/>
      <c r="F5" s="19"/>
      <c r="G5" s="20"/>
      <c r="H5" s="325"/>
      <c r="I5" s="326"/>
      <c r="J5" s="326"/>
      <c r="L5" s="19"/>
      <c r="M5" s="19"/>
      <c r="N5" s="19"/>
      <c r="O5" s="19"/>
      <c r="P5" s="19"/>
      <c r="R5" s="19"/>
      <c r="S5" s="19"/>
      <c r="T5" s="19"/>
      <c r="U5" s="19"/>
      <c r="V5" s="19"/>
      <c r="W5" s="19"/>
      <c r="X5" s="327"/>
      <c r="Y5" s="327"/>
      <c r="Z5" s="19"/>
      <c r="AA5" s="19"/>
      <c r="AB5" s="19"/>
      <c r="AC5" s="328"/>
      <c r="AD5" s="189"/>
      <c r="AE5" s="19"/>
    </row>
    <row r="6" spans="1:31" s="27" customFormat="1" ht="12.75" customHeight="1">
      <c r="A6" s="329" t="s">
        <v>39</v>
      </c>
      <c r="B6" s="329"/>
      <c r="C6" s="23" t="s">
        <v>4</v>
      </c>
      <c r="D6" s="50" t="s">
        <v>41</v>
      </c>
      <c r="E6" s="146"/>
      <c r="F6" s="146"/>
      <c r="G6" s="147"/>
      <c r="H6" s="330">
        <v>3074</v>
      </c>
      <c r="I6" s="331">
        <v>16</v>
      </c>
      <c r="J6" s="331"/>
      <c r="K6" s="288">
        <v>510</v>
      </c>
      <c r="L6" s="332">
        <v>122</v>
      </c>
      <c r="M6" s="332">
        <v>111</v>
      </c>
      <c r="N6" s="332">
        <v>486</v>
      </c>
      <c r="O6" s="288">
        <v>1822</v>
      </c>
      <c r="P6" s="332">
        <v>5</v>
      </c>
      <c r="R6" s="332">
        <v>2</v>
      </c>
      <c r="S6" s="330">
        <v>3074</v>
      </c>
      <c r="T6" s="333">
        <v>0</v>
      </c>
      <c r="U6" s="332">
        <v>5</v>
      </c>
      <c r="V6" s="332">
        <v>193</v>
      </c>
      <c r="W6" s="332">
        <v>888</v>
      </c>
      <c r="X6" s="334">
        <v>484</v>
      </c>
      <c r="Y6" s="334">
        <v>522</v>
      </c>
      <c r="Z6" s="332">
        <v>503</v>
      </c>
      <c r="AA6" s="332">
        <v>477</v>
      </c>
      <c r="AB6" s="332">
        <v>2</v>
      </c>
      <c r="AC6" s="147"/>
      <c r="AD6" s="112" t="s">
        <v>247</v>
      </c>
      <c r="AE6" s="335" t="s">
        <v>248</v>
      </c>
    </row>
    <row r="7" spans="1:31" s="27" customFormat="1" ht="12.75" customHeight="1">
      <c r="A7" s="146"/>
      <c r="B7" s="146"/>
      <c r="C7" s="23" t="s">
        <v>42</v>
      </c>
      <c r="D7" s="146"/>
      <c r="E7" s="146"/>
      <c r="F7" s="146"/>
      <c r="G7" s="147"/>
      <c r="H7" s="330">
        <v>3172</v>
      </c>
      <c r="I7" s="331">
        <v>17</v>
      </c>
      <c r="J7" s="331"/>
      <c r="K7" s="288">
        <f>224+149+164</f>
        <v>537</v>
      </c>
      <c r="L7" s="332">
        <v>109</v>
      </c>
      <c r="M7" s="332">
        <v>117</v>
      </c>
      <c r="N7" s="332">
        <v>453</v>
      </c>
      <c r="O7" s="288">
        <v>1931</v>
      </c>
      <c r="P7" s="332">
        <v>3</v>
      </c>
      <c r="R7" s="332">
        <v>5</v>
      </c>
      <c r="S7" s="330">
        <v>3172</v>
      </c>
      <c r="T7" s="336">
        <v>0</v>
      </c>
      <c r="U7" s="332">
        <v>13</v>
      </c>
      <c r="V7" s="332">
        <v>204</v>
      </c>
      <c r="W7" s="332">
        <f>492+370</f>
        <v>862</v>
      </c>
      <c r="X7" s="334">
        <v>514</v>
      </c>
      <c r="Y7" s="334">
        <v>502</v>
      </c>
      <c r="Z7" s="332">
        <v>522</v>
      </c>
      <c r="AA7" s="332">
        <f>185+152+213</f>
        <v>550</v>
      </c>
      <c r="AB7" s="332">
        <v>5</v>
      </c>
      <c r="AC7" s="147"/>
      <c r="AD7" s="112" t="s">
        <v>42</v>
      </c>
      <c r="AE7" s="335"/>
    </row>
    <row r="8" spans="1:31" s="27" customFormat="1" ht="12.75" customHeight="1">
      <c r="A8" s="146"/>
      <c r="B8" s="146"/>
      <c r="C8" s="23" t="s">
        <v>43</v>
      </c>
      <c r="D8" s="146"/>
      <c r="E8" s="146"/>
      <c r="F8" s="146"/>
      <c r="G8" s="147"/>
      <c r="H8" s="330">
        <v>3075</v>
      </c>
      <c r="I8" s="331">
        <v>15</v>
      </c>
      <c r="J8" s="331"/>
      <c r="K8" s="288">
        <v>486</v>
      </c>
      <c r="L8" s="332">
        <v>105</v>
      </c>
      <c r="M8" s="332">
        <v>136</v>
      </c>
      <c r="N8" s="332">
        <v>396</v>
      </c>
      <c r="O8" s="288">
        <v>1936</v>
      </c>
      <c r="P8" s="332">
        <v>1</v>
      </c>
      <c r="R8" s="332">
        <v>0</v>
      </c>
      <c r="S8" s="330">
        <v>3075</v>
      </c>
      <c r="T8" s="333">
        <v>0</v>
      </c>
      <c r="U8" s="332">
        <v>9</v>
      </c>
      <c r="V8" s="332">
        <v>195</v>
      </c>
      <c r="W8" s="332">
        <v>833</v>
      </c>
      <c r="X8" s="334">
        <v>527</v>
      </c>
      <c r="Y8" s="334">
        <v>467</v>
      </c>
      <c r="Z8" s="332">
        <v>469</v>
      </c>
      <c r="AA8" s="332">
        <v>572</v>
      </c>
      <c r="AB8" s="332">
        <v>0</v>
      </c>
      <c r="AC8" s="147"/>
      <c r="AD8" s="112" t="s">
        <v>43</v>
      </c>
      <c r="AE8" s="335"/>
    </row>
    <row r="9" spans="1:31" s="27" customFormat="1" ht="12.75" customHeight="1">
      <c r="A9" s="146"/>
      <c r="B9" s="146"/>
      <c r="C9" s="23" t="s">
        <v>44</v>
      </c>
      <c r="D9" s="146"/>
      <c r="E9" s="146"/>
      <c r="F9" s="146"/>
      <c r="G9" s="147"/>
      <c r="H9" s="330">
        <v>2934</v>
      </c>
      <c r="I9" s="331">
        <v>21</v>
      </c>
      <c r="J9" s="331"/>
      <c r="K9" s="288">
        <v>445</v>
      </c>
      <c r="L9" s="332">
        <v>103</v>
      </c>
      <c r="M9" s="332">
        <v>139</v>
      </c>
      <c r="N9" s="332">
        <v>396</v>
      </c>
      <c r="O9" s="288">
        <v>1826</v>
      </c>
      <c r="P9" s="332">
        <v>1</v>
      </c>
      <c r="R9" s="332">
        <v>3</v>
      </c>
      <c r="S9" s="330">
        <v>2934</v>
      </c>
      <c r="T9" s="332">
        <v>0</v>
      </c>
      <c r="U9" s="332">
        <v>9</v>
      </c>
      <c r="V9" s="332">
        <v>171</v>
      </c>
      <c r="W9" s="332">
        <v>806</v>
      </c>
      <c r="X9" s="334">
        <v>483</v>
      </c>
      <c r="Y9" s="334">
        <v>442</v>
      </c>
      <c r="Z9" s="332">
        <v>475</v>
      </c>
      <c r="AA9" s="332">
        <v>545</v>
      </c>
      <c r="AB9" s="332">
        <v>3</v>
      </c>
      <c r="AC9" s="147"/>
      <c r="AD9" s="112" t="s">
        <v>44</v>
      </c>
      <c r="AE9" s="335"/>
    </row>
    <row r="10" spans="1:31" s="341" customFormat="1" ht="12.75" customHeight="1">
      <c r="A10" s="337"/>
      <c r="B10" s="337"/>
      <c r="C10" s="31" t="s">
        <v>45</v>
      </c>
      <c r="D10" s="150"/>
      <c r="E10" s="150"/>
      <c r="F10" s="150"/>
      <c r="G10" s="59"/>
      <c r="H10" s="338">
        <v>3048</v>
      </c>
      <c r="I10" s="339">
        <v>11</v>
      </c>
      <c r="J10" s="339"/>
      <c r="K10" s="284">
        <v>448</v>
      </c>
      <c r="L10" s="340">
        <v>89</v>
      </c>
      <c r="M10" s="340">
        <v>136</v>
      </c>
      <c r="N10" s="340">
        <v>404</v>
      </c>
      <c r="O10" s="284">
        <v>1953</v>
      </c>
      <c r="P10" s="340">
        <v>4</v>
      </c>
      <c r="R10" s="340">
        <v>3</v>
      </c>
      <c r="S10" s="338">
        <v>3048</v>
      </c>
      <c r="T10" s="338">
        <v>1</v>
      </c>
      <c r="U10" s="340">
        <v>7</v>
      </c>
      <c r="V10" s="340">
        <v>177</v>
      </c>
      <c r="W10" s="340">
        <v>798</v>
      </c>
      <c r="X10" s="342">
        <v>529</v>
      </c>
      <c r="Y10" s="342">
        <v>460</v>
      </c>
      <c r="Z10" s="340">
        <v>497</v>
      </c>
      <c r="AA10" s="340">
        <v>576</v>
      </c>
      <c r="AB10" s="340">
        <v>3</v>
      </c>
      <c r="AC10" s="343"/>
      <c r="AD10" s="122" t="s">
        <v>45</v>
      </c>
      <c r="AE10" s="344"/>
    </row>
    <row r="11" spans="1:31" s="1" customFormat="1" ht="7.5" customHeight="1">
      <c r="A11" s="50"/>
      <c r="B11" s="50"/>
      <c r="C11" s="50"/>
      <c r="D11" s="50"/>
      <c r="E11" s="50"/>
      <c r="F11" s="50"/>
      <c r="G11" s="51"/>
      <c r="H11" s="333"/>
      <c r="I11" s="345"/>
      <c r="J11" s="345"/>
      <c r="K11" s="346"/>
      <c r="L11" s="346"/>
      <c r="M11" s="346"/>
      <c r="N11" s="346"/>
      <c r="O11" s="346"/>
      <c r="P11" s="346"/>
      <c r="R11" s="346"/>
      <c r="S11" s="333"/>
      <c r="T11" s="333"/>
      <c r="U11" s="346"/>
      <c r="V11" s="346"/>
      <c r="W11" s="346"/>
      <c r="X11" s="347"/>
      <c r="Y11" s="347"/>
      <c r="Z11" s="346"/>
      <c r="AA11" s="346"/>
      <c r="AB11" s="348"/>
      <c r="AC11" s="20"/>
      <c r="AD11" s="22"/>
      <c r="AE11" s="50"/>
    </row>
    <row r="12" spans="1:31" s="1" customFormat="1" ht="12.75" customHeight="1">
      <c r="A12" s="22" t="s">
        <v>249</v>
      </c>
      <c r="B12" s="50"/>
      <c r="C12" s="69" t="s">
        <v>250</v>
      </c>
      <c r="D12" s="69"/>
      <c r="E12" s="69"/>
      <c r="F12" s="40"/>
      <c r="G12" s="51"/>
      <c r="H12" s="349">
        <v>2291</v>
      </c>
      <c r="I12" s="331">
        <v>8</v>
      </c>
      <c r="J12" s="331"/>
      <c r="K12" s="349">
        <v>369</v>
      </c>
      <c r="L12" s="349">
        <v>77</v>
      </c>
      <c r="M12" s="349">
        <v>108</v>
      </c>
      <c r="N12" s="349">
        <v>333</v>
      </c>
      <c r="O12" s="349">
        <v>1396</v>
      </c>
      <c r="P12" s="332" t="s">
        <v>251</v>
      </c>
      <c r="Q12" s="333"/>
      <c r="R12" s="332" t="s">
        <v>251</v>
      </c>
      <c r="S12" s="333">
        <v>2291</v>
      </c>
      <c r="T12" s="333">
        <v>0</v>
      </c>
      <c r="U12" s="333">
        <v>3</v>
      </c>
      <c r="V12" s="333">
        <v>153</v>
      </c>
      <c r="W12" s="333">
        <v>663</v>
      </c>
      <c r="X12" s="333">
        <v>396</v>
      </c>
      <c r="Y12" s="333">
        <v>354</v>
      </c>
      <c r="Z12" s="333">
        <v>366</v>
      </c>
      <c r="AA12" s="333">
        <v>356</v>
      </c>
      <c r="AB12" s="288" t="s">
        <v>251</v>
      </c>
      <c r="AC12" s="20"/>
      <c r="AD12" s="350" t="s">
        <v>252</v>
      </c>
      <c r="AE12" s="50"/>
    </row>
    <row r="13" spans="1:31" s="1" customFormat="1" ht="12.75" customHeight="1">
      <c r="A13" s="22" t="s">
        <v>253</v>
      </c>
      <c r="B13" s="50"/>
      <c r="C13" s="50"/>
      <c r="D13" s="155" t="s">
        <v>254</v>
      </c>
      <c r="E13" s="155"/>
      <c r="F13" s="155"/>
      <c r="G13" s="51"/>
      <c r="H13" s="349">
        <v>11</v>
      </c>
      <c r="I13" s="351" t="s">
        <v>151</v>
      </c>
      <c r="J13" s="351"/>
      <c r="K13" s="332">
        <v>2</v>
      </c>
      <c r="L13" s="332" t="s">
        <v>151</v>
      </c>
      <c r="M13" s="332" t="s">
        <v>151</v>
      </c>
      <c r="N13" s="332" t="s">
        <v>151</v>
      </c>
      <c r="O13" s="349">
        <v>9</v>
      </c>
      <c r="P13" s="332" t="s">
        <v>151</v>
      </c>
      <c r="Q13" s="333"/>
      <c r="R13" s="332" t="s">
        <v>151</v>
      </c>
      <c r="S13" s="333">
        <v>11</v>
      </c>
      <c r="T13" s="333">
        <v>0</v>
      </c>
      <c r="U13" s="288" t="s">
        <v>151</v>
      </c>
      <c r="V13" s="288" t="s">
        <v>151</v>
      </c>
      <c r="W13" s="288" t="s">
        <v>151</v>
      </c>
      <c r="X13" s="336">
        <v>2</v>
      </c>
      <c r="Y13" s="336">
        <v>1</v>
      </c>
      <c r="Z13" s="333">
        <v>5</v>
      </c>
      <c r="AA13" s="333">
        <v>3</v>
      </c>
      <c r="AB13" s="333">
        <v>0</v>
      </c>
      <c r="AC13" s="20"/>
      <c r="AD13" s="350" t="s">
        <v>255</v>
      </c>
      <c r="AE13" s="50"/>
    </row>
    <row r="14" spans="1:31" s="141" customFormat="1" ht="12.75" customHeight="1">
      <c r="A14" s="352" t="s">
        <v>256</v>
      </c>
      <c r="B14" s="158"/>
      <c r="C14" s="158"/>
      <c r="D14" s="159" t="s">
        <v>257</v>
      </c>
      <c r="E14" s="159"/>
      <c r="F14" s="159"/>
      <c r="G14" s="160"/>
      <c r="H14" s="353">
        <v>1519</v>
      </c>
      <c r="I14" s="331">
        <v>5</v>
      </c>
      <c r="J14" s="331"/>
      <c r="K14" s="334">
        <v>199</v>
      </c>
      <c r="L14" s="353">
        <v>47</v>
      </c>
      <c r="M14" s="353">
        <v>69</v>
      </c>
      <c r="N14" s="353">
        <v>225</v>
      </c>
      <c r="O14" s="353">
        <v>974</v>
      </c>
      <c r="P14" s="332" t="s">
        <v>258</v>
      </c>
      <c r="Q14" s="336"/>
      <c r="R14" s="332" t="s">
        <v>258</v>
      </c>
      <c r="S14" s="333">
        <v>1519</v>
      </c>
      <c r="T14" s="336">
        <v>0</v>
      </c>
      <c r="U14" s="336">
        <v>3</v>
      </c>
      <c r="V14" s="336">
        <v>81</v>
      </c>
      <c r="W14" s="336">
        <v>420</v>
      </c>
      <c r="X14" s="336">
        <v>259</v>
      </c>
      <c r="Y14" s="336">
        <v>248</v>
      </c>
      <c r="Z14" s="336">
        <v>252</v>
      </c>
      <c r="AA14" s="336">
        <v>256</v>
      </c>
      <c r="AB14" s="336">
        <v>0</v>
      </c>
      <c r="AC14" s="354"/>
      <c r="AD14" s="355" t="s">
        <v>259</v>
      </c>
      <c r="AE14" s="158"/>
    </row>
    <row r="15" spans="1:31" s="1" customFormat="1" ht="12.75" customHeight="1">
      <c r="A15" s="22" t="s">
        <v>260</v>
      </c>
      <c r="B15" s="50"/>
      <c r="C15" s="50"/>
      <c r="D15" s="155" t="s">
        <v>261</v>
      </c>
      <c r="E15" s="155"/>
      <c r="F15" s="155"/>
      <c r="G15" s="51"/>
      <c r="H15" s="349">
        <v>761</v>
      </c>
      <c r="I15" s="331">
        <v>3</v>
      </c>
      <c r="J15" s="331"/>
      <c r="K15" s="332">
        <v>168</v>
      </c>
      <c r="L15" s="349">
        <v>30</v>
      </c>
      <c r="M15" s="349">
        <v>39</v>
      </c>
      <c r="N15" s="349">
        <v>108</v>
      </c>
      <c r="O15" s="349">
        <v>413</v>
      </c>
      <c r="P15" s="332" t="s">
        <v>258</v>
      </c>
      <c r="Q15" s="333"/>
      <c r="R15" s="332" t="s">
        <v>258</v>
      </c>
      <c r="S15" s="333">
        <v>761</v>
      </c>
      <c r="T15" s="333">
        <v>0</v>
      </c>
      <c r="U15" s="288" t="s">
        <v>258</v>
      </c>
      <c r="V15" s="333">
        <v>72</v>
      </c>
      <c r="W15" s="333">
        <v>243</v>
      </c>
      <c r="X15" s="336">
        <v>135</v>
      </c>
      <c r="Y15" s="336">
        <v>105</v>
      </c>
      <c r="Z15" s="333">
        <v>109</v>
      </c>
      <c r="AA15" s="333">
        <v>97</v>
      </c>
      <c r="AB15" s="333">
        <v>0</v>
      </c>
      <c r="AC15" s="20"/>
      <c r="AD15" s="350" t="s">
        <v>260</v>
      </c>
      <c r="AE15" s="50"/>
    </row>
    <row r="16" spans="1:31" s="1" customFormat="1" ht="7.5" customHeight="1">
      <c r="A16" s="22"/>
      <c r="B16" s="50"/>
      <c r="C16" s="50"/>
      <c r="D16" s="50"/>
      <c r="E16" s="50"/>
      <c r="F16" s="50"/>
      <c r="G16" s="51"/>
      <c r="H16" s="349"/>
      <c r="I16" s="349"/>
      <c r="J16" s="349"/>
      <c r="K16" s="349"/>
      <c r="L16" s="349"/>
      <c r="M16" s="349"/>
      <c r="N16" s="349"/>
      <c r="O16" s="349"/>
      <c r="P16" s="349"/>
      <c r="Q16" s="333"/>
      <c r="R16" s="333"/>
      <c r="S16" s="333"/>
      <c r="T16" s="333"/>
      <c r="U16" s="333"/>
      <c r="V16" s="333"/>
      <c r="W16" s="333"/>
      <c r="X16" s="336"/>
      <c r="Y16" s="336"/>
      <c r="Z16" s="333"/>
      <c r="AA16" s="333"/>
      <c r="AB16" s="333"/>
      <c r="AC16" s="20"/>
      <c r="AD16" s="350"/>
      <c r="AE16" s="50"/>
    </row>
    <row r="17" spans="1:31" s="1" customFormat="1" ht="12.75" customHeight="1">
      <c r="A17" s="22" t="s">
        <v>262</v>
      </c>
      <c r="B17" s="50"/>
      <c r="C17" s="69" t="s">
        <v>263</v>
      </c>
      <c r="D17" s="69"/>
      <c r="E17" s="69"/>
      <c r="F17" s="40"/>
      <c r="G17" s="51"/>
      <c r="H17" s="349">
        <v>686</v>
      </c>
      <c r="I17" s="331">
        <v>2</v>
      </c>
      <c r="J17" s="331"/>
      <c r="K17" s="349">
        <v>59</v>
      </c>
      <c r="L17" s="349">
        <v>11</v>
      </c>
      <c r="M17" s="349">
        <v>27</v>
      </c>
      <c r="N17" s="349">
        <v>68</v>
      </c>
      <c r="O17" s="349">
        <v>519</v>
      </c>
      <c r="P17" s="332" t="s">
        <v>151</v>
      </c>
      <c r="Q17" s="333"/>
      <c r="R17" s="332" t="s">
        <v>151</v>
      </c>
      <c r="S17" s="333">
        <v>686</v>
      </c>
      <c r="T17" s="333">
        <f>SUM(T18:T20)</f>
        <v>0</v>
      </c>
      <c r="U17" s="288" t="s">
        <v>151</v>
      </c>
      <c r="V17" s="333">
        <v>14</v>
      </c>
      <c r="W17" s="333">
        <v>122</v>
      </c>
      <c r="X17" s="333">
        <v>129</v>
      </c>
      <c r="Y17" s="333">
        <v>100</v>
      </c>
      <c r="Z17" s="333">
        <v>124</v>
      </c>
      <c r="AA17" s="333">
        <v>197</v>
      </c>
      <c r="AB17" s="333">
        <f>SUM(AB18:AB20)</f>
        <v>0</v>
      </c>
      <c r="AC17" s="20"/>
      <c r="AD17" s="350" t="s">
        <v>264</v>
      </c>
      <c r="AE17" s="50"/>
    </row>
    <row r="18" spans="1:31" s="1" customFormat="1" ht="12.75" customHeight="1">
      <c r="A18" s="22" t="s">
        <v>265</v>
      </c>
      <c r="B18" s="50"/>
      <c r="C18" s="50"/>
      <c r="D18" s="155" t="s">
        <v>254</v>
      </c>
      <c r="E18" s="155"/>
      <c r="F18" s="155"/>
      <c r="G18" s="51"/>
      <c r="H18" s="349">
        <v>57</v>
      </c>
      <c r="I18" s="351" t="s">
        <v>151</v>
      </c>
      <c r="J18" s="351"/>
      <c r="K18" s="349">
        <v>3</v>
      </c>
      <c r="L18" s="349">
        <v>1</v>
      </c>
      <c r="M18" s="332">
        <v>3</v>
      </c>
      <c r="N18" s="349">
        <v>6</v>
      </c>
      <c r="O18" s="349">
        <v>44</v>
      </c>
      <c r="P18" s="332" t="s">
        <v>151</v>
      </c>
      <c r="Q18" s="333"/>
      <c r="R18" s="332" t="s">
        <v>151</v>
      </c>
      <c r="S18" s="333">
        <v>57</v>
      </c>
      <c r="T18" s="333">
        <v>0</v>
      </c>
      <c r="U18" s="288" t="s">
        <v>151</v>
      </c>
      <c r="V18" s="288" t="s">
        <v>151</v>
      </c>
      <c r="W18" s="288">
        <v>6</v>
      </c>
      <c r="X18" s="336">
        <v>23</v>
      </c>
      <c r="Y18" s="336">
        <v>14</v>
      </c>
      <c r="Z18" s="333">
        <v>10</v>
      </c>
      <c r="AA18" s="333">
        <v>4</v>
      </c>
      <c r="AB18" s="333">
        <v>0</v>
      </c>
      <c r="AC18" s="20"/>
      <c r="AD18" s="350" t="s">
        <v>265</v>
      </c>
      <c r="AE18" s="50"/>
    </row>
    <row r="19" spans="1:31" s="1" customFormat="1" ht="12.75" customHeight="1">
      <c r="A19" s="22" t="s">
        <v>266</v>
      </c>
      <c r="B19" s="50"/>
      <c r="C19" s="50"/>
      <c r="D19" s="155" t="s">
        <v>257</v>
      </c>
      <c r="E19" s="155"/>
      <c r="F19" s="155"/>
      <c r="G19" s="51"/>
      <c r="H19" s="349">
        <v>244</v>
      </c>
      <c r="I19" s="351" t="s">
        <v>258</v>
      </c>
      <c r="J19" s="351"/>
      <c r="K19" s="332">
        <v>28</v>
      </c>
      <c r="L19" s="349">
        <v>6</v>
      </c>
      <c r="M19" s="349">
        <v>13</v>
      </c>
      <c r="N19" s="349">
        <v>39</v>
      </c>
      <c r="O19" s="349">
        <v>158</v>
      </c>
      <c r="P19" s="332" t="s">
        <v>258</v>
      </c>
      <c r="Q19" s="333"/>
      <c r="R19" s="332" t="s">
        <v>258</v>
      </c>
      <c r="S19" s="333">
        <v>244</v>
      </c>
      <c r="T19" s="333">
        <v>0</v>
      </c>
      <c r="U19" s="288" t="s">
        <v>258</v>
      </c>
      <c r="V19" s="288">
        <v>4</v>
      </c>
      <c r="W19" s="288">
        <v>74</v>
      </c>
      <c r="X19" s="336">
        <v>54</v>
      </c>
      <c r="Y19" s="336">
        <v>37</v>
      </c>
      <c r="Z19" s="333">
        <v>49</v>
      </c>
      <c r="AA19" s="288">
        <v>26</v>
      </c>
      <c r="AB19" s="333">
        <v>0</v>
      </c>
      <c r="AC19" s="20"/>
      <c r="AD19" s="350" t="s">
        <v>267</v>
      </c>
      <c r="AE19" s="50"/>
    </row>
    <row r="20" spans="1:31" s="1" customFormat="1" ht="12.75" customHeight="1">
      <c r="A20" s="22" t="s">
        <v>268</v>
      </c>
      <c r="B20" s="50"/>
      <c r="C20" s="50"/>
      <c r="D20" s="155" t="s">
        <v>261</v>
      </c>
      <c r="E20" s="155"/>
      <c r="F20" s="155"/>
      <c r="G20" s="51"/>
      <c r="H20" s="349">
        <v>385</v>
      </c>
      <c r="I20" s="331">
        <v>2</v>
      </c>
      <c r="J20" s="331"/>
      <c r="K20" s="332">
        <v>28</v>
      </c>
      <c r="L20" s="349">
        <v>4</v>
      </c>
      <c r="M20" s="349">
        <v>11</v>
      </c>
      <c r="N20" s="349">
        <v>23</v>
      </c>
      <c r="O20" s="349">
        <v>317</v>
      </c>
      <c r="P20" s="332" t="s">
        <v>258</v>
      </c>
      <c r="Q20" s="333"/>
      <c r="R20" s="332" t="s">
        <v>258</v>
      </c>
      <c r="S20" s="333">
        <v>385</v>
      </c>
      <c r="T20" s="333">
        <v>0</v>
      </c>
      <c r="U20" s="288" t="s">
        <v>258</v>
      </c>
      <c r="V20" s="333">
        <v>10</v>
      </c>
      <c r="W20" s="288">
        <v>42</v>
      </c>
      <c r="X20" s="336">
        <v>52</v>
      </c>
      <c r="Y20" s="336">
        <v>49</v>
      </c>
      <c r="Z20" s="333">
        <v>65</v>
      </c>
      <c r="AA20" s="288">
        <v>167</v>
      </c>
      <c r="AB20" s="333">
        <v>0</v>
      </c>
      <c r="AC20" s="20"/>
      <c r="AD20" s="350" t="s">
        <v>268</v>
      </c>
      <c r="AE20" s="50"/>
    </row>
    <row r="21" spans="1:31" s="1" customFormat="1" ht="7.5" customHeight="1">
      <c r="A21" s="22"/>
      <c r="B21" s="50"/>
      <c r="C21" s="50"/>
      <c r="D21" s="50"/>
      <c r="E21" s="50"/>
      <c r="F21" s="50"/>
      <c r="G21" s="51"/>
      <c r="H21" s="349"/>
      <c r="I21" s="331"/>
      <c r="J21" s="331"/>
      <c r="K21" s="349"/>
      <c r="L21" s="349"/>
      <c r="M21" s="349"/>
      <c r="N21" s="349"/>
      <c r="O21" s="349"/>
      <c r="P21" s="349"/>
      <c r="Q21" s="333"/>
      <c r="R21" s="333"/>
      <c r="S21" s="333"/>
      <c r="T21" s="333"/>
      <c r="U21" s="333"/>
      <c r="V21" s="333"/>
      <c r="W21" s="333"/>
      <c r="X21" s="336"/>
      <c r="Y21" s="336"/>
      <c r="Z21" s="333"/>
      <c r="AA21" s="333"/>
      <c r="AB21" s="333"/>
      <c r="AC21" s="20"/>
      <c r="AD21" s="350"/>
      <c r="AE21" s="50"/>
    </row>
    <row r="22" spans="1:31" s="1" customFormat="1" ht="12.75" customHeight="1">
      <c r="A22" s="22" t="s">
        <v>269</v>
      </c>
      <c r="B22" s="50"/>
      <c r="C22" s="69" t="s">
        <v>113</v>
      </c>
      <c r="D22" s="69"/>
      <c r="E22" s="69"/>
      <c r="F22" s="40"/>
      <c r="G22" s="51"/>
      <c r="H22" s="349">
        <v>2</v>
      </c>
      <c r="I22" s="331" t="s">
        <v>258</v>
      </c>
      <c r="J22" s="331"/>
      <c r="K22" s="332" t="s">
        <v>258</v>
      </c>
      <c r="L22" s="332" t="s">
        <v>258</v>
      </c>
      <c r="M22" s="332" t="s">
        <v>258</v>
      </c>
      <c r="N22" s="332" t="s">
        <v>258</v>
      </c>
      <c r="O22" s="332">
        <v>2</v>
      </c>
      <c r="P22" s="332" t="s">
        <v>258</v>
      </c>
      <c r="Q22" s="333"/>
      <c r="R22" s="332" t="s">
        <v>258</v>
      </c>
      <c r="S22" s="333">
        <v>2</v>
      </c>
      <c r="T22" s="333">
        <v>0</v>
      </c>
      <c r="U22" s="288" t="s">
        <v>258</v>
      </c>
      <c r="V22" s="288" t="s">
        <v>258</v>
      </c>
      <c r="W22" s="288" t="s">
        <v>258</v>
      </c>
      <c r="X22" s="333">
        <v>1</v>
      </c>
      <c r="Y22" s="288" t="s">
        <v>258</v>
      </c>
      <c r="Z22" s="288" t="s">
        <v>258</v>
      </c>
      <c r="AA22" s="333">
        <v>1</v>
      </c>
      <c r="AB22" s="333">
        <v>0</v>
      </c>
      <c r="AC22" s="20"/>
      <c r="AD22" s="350" t="s">
        <v>269</v>
      </c>
      <c r="AE22" s="50"/>
    </row>
    <row r="23" spans="1:31" s="1" customFormat="1" ht="7.5" customHeight="1">
      <c r="A23" s="50"/>
      <c r="B23" s="50"/>
      <c r="C23" s="19"/>
      <c r="D23" s="19"/>
      <c r="E23" s="19"/>
      <c r="F23" s="50"/>
      <c r="G23" s="51"/>
      <c r="H23" s="349"/>
      <c r="I23" s="331"/>
      <c r="J23" s="331"/>
      <c r="K23" s="349"/>
      <c r="L23" s="349"/>
      <c r="M23" s="349"/>
      <c r="N23" s="349"/>
      <c r="O23" s="349"/>
      <c r="P23" s="349"/>
      <c r="Q23" s="333"/>
      <c r="R23" s="333"/>
      <c r="S23" s="333"/>
      <c r="T23" s="333"/>
      <c r="U23" s="333"/>
      <c r="V23" s="333"/>
      <c r="W23" s="333"/>
      <c r="X23" s="336"/>
      <c r="Y23" s="336"/>
      <c r="Z23" s="333"/>
      <c r="AA23" s="333"/>
      <c r="AB23" s="333"/>
      <c r="AC23" s="20"/>
      <c r="AD23" s="350"/>
      <c r="AE23" s="50"/>
    </row>
    <row r="24" spans="1:31" s="1" customFormat="1" ht="12.75" customHeight="1">
      <c r="A24" s="50">
        <v>10</v>
      </c>
      <c r="B24" s="50"/>
      <c r="C24" s="69" t="s">
        <v>270</v>
      </c>
      <c r="D24" s="69"/>
      <c r="E24" s="69"/>
      <c r="F24" s="40"/>
      <c r="G24" s="51"/>
      <c r="H24" s="349">
        <v>62</v>
      </c>
      <c r="I24" s="331">
        <v>1</v>
      </c>
      <c r="J24" s="331"/>
      <c r="K24" s="349">
        <v>20</v>
      </c>
      <c r="L24" s="349">
        <v>1</v>
      </c>
      <c r="M24" s="349">
        <v>1</v>
      </c>
      <c r="N24" s="349">
        <v>3</v>
      </c>
      <c r="O24" s="349">
        <v>36</v>
      </c>
      <c r="P24" s="332" t="s">
        <v>151</v>
      </c>
      <c r="Q24" s="333"/>
      <c r="R24" s="332" t="s">
        <v>151</v>
      </c>
      <c r="S24" s="333">
        <v>62</v>
      </c>
      <c r="T24" s="288" t="s">
        <v>151</v>
      </c>
      <c r="U24" s="288">
        <v>2</v>
      </c>
      <c r="V24" s="333">
        <v>10</v>
      </c>
      <c r="W24" s="333">
        <v>12</v>
      </c>
      <c r="X24" s="333">
        <v>3</v>
      </c>
      <c r="Y24" s="333">
        <v>6</v>
      </c>
      <c r="Z24" s="333">
        <v>7</v>
      </c>
      <c r="AA24" s="333">
        <v>22</v>
      </c>
      <c r="AB24" s="288" t="s">
        <v>151</v>
      </c>
      <c r="AC24" s="20"/>
      <c r="AD24" s="350">
        <v>10</v>
      </c>
      <c r="AE24" s="50"/>
    </row>
    <row r="25" spans="1:31" s="1" customFormat="1" ht="12.75" customHeight="1">
      <c r="A25" s="50">
        <v>11</v>
      </c>
      <c r="B25" s="50"/>
      <c r="C25" s="50"/>
      <c r="D25" s="155" t="s">
        <v>271</v>
      </c>
      <c r="E25" s="155"/>
      <c r="F25" s="155"/>
      <c r="G25" s="51"/>
      <c r="H25" s="349">
        <v>26</v>
      </c>
      <c r="I25" s="331">
        <v>1</v>
      </c>
      <c r="J25" s="331"/>
      <c r="K25" s="332">
        <v>7</v>
      </c>
      <c r="L25" s="332" t="s">
        <v>0</v>
      </c>
      <c r="M25" s="332">
        <v>1</v>
      </c>
      <c r="N25" s="349">
        <v>2</v>
      </c>
      <c r="O25" s="349">
        <v>15</v>
      </c>
      <c r="P25" s="332" t="s">
        <v>0</v>
      </c>
      <c r="Q25" s="333"/>
      <c r="R25" s="332" t="s">
        <v>0</v>
      </c>
      <c r="S25" s="333">
        <v>26</v>
      </c>
      <c r="T25" s="288" t="s">
        <v>0</v>
      </c>
      <c r="U25" s="333">
        <v>1</v>
      </c>
      <c r="V25" s="333">
        <v>4</v>
      </c>
      <c r="W25" s="288">
        <v>4</v>
      </c>
      <c r="X25" s="336">
        <v>2</v>
      </c>
      <c r="Y25" s="356">
        <v>6</v>
      </c>
      <c r="Z25" s="333">
        <v>2</v>
      </c>
      <c r="AA25" s="333">
        <v>7</v>
      </c>
      <c r="AB25" s="288" t="s">
        <v>0</v>
      </c>
      <c r="AC25" s="20"/>
      <c r="AD25" s="350">
        <v>11</v>
      </c>
      <c r="AE25" s="50"/>
    </row>
    <row r="26" spans="1:31" s="1" customFormat="1" ht="12.75" customHeight="1">
      <c r="A26" s="50">
        <v>12</v>
      </c>
      <c r="B26" s="50"/>
      <c r="C26" s="50"/>
      <c r="D26" s="155" t="s">
        <v>272</v>
      </c>
      <c r="E26" s="155"/>
      <c r="F26" s="155"/>
      <c r="G26" s="51"/>
      <c r="H26" s="349">
        <v>36</v>
      </c>
      <c r="I26" s="331" t="s">
        <v>151</v>
      </c>
      <c r="J26" s="331"/>
      <c r="K26" s="332">
        <v>13</v>
      </c>
      <c r="L26" s="349">
        <v>1</v>
      </c>
      <c r="M26" s="332" t="s">
        <v>151</v>
      </c>
      <c r="N26" s="349">
        <v>1</v>
      </c>
      <c r="O26" s="349">
        <v>21</v>
      </c>
      <c r="P26" s="332" t="s">
        <v>151</v>
      </c>
      <c r="Q26" s="333"/>
      <c r="R26" s="332" t="s">
        <v>151</v>
      </c>
      <c r="S26" s="333">
        <v>36</v>
      </c>
      <c r="T26" s="288" t="s">
        <v>151</v>
      </c>
      <c r="U26" s="288">
        <v>1</v>
      </c>
      <c r="V26" s="333">
        <v>6</v>
      </c>
      <c r="W26" s="288">
        <v>8</v>
      </c>
      <c r="X26" s="336">
        <v>1</v>
      </c>
      <c r="Y26" s="356" t="s">
        <v>151</v>
      </c>
      <c r="Z26" s="333">
        <v>5</v>
      </c>
      <c r="AA26" s="288">
        <v>15</v>
      </c>
      <c r="AB26" s="288" t="s">
        <v>151</v>
      </c>
      <c r="AC26" s="20"/>
      <c r="AD26" s="21">
        <v>12</v>
      </c>
      <c r="AE26" s="50"/>
    </row>
    <row r="27" spans="1:31" s="1" customFormat="1" ht="7.5" customHeight="1">
      <c r="A27" s="50"/>
      <c r="B27" s="50"/>
      <c r="C27" s="50"/>
      <c r="D27" s="50"/>
      <c r="E27" s="50"/>
      <c r="F27" s="50"/>
      <c r="G27" s="51"/>
      <c r="H27" s="349"/>
      <c r="I27" s="331"/>
      <c r="J27" s="331"/>
      <c r="K27" s="349"/>
      <c r="L27" s="349"/>
      <c r="M27" s="349"/>
      <c r="N27" s="349"/>
      <c r="O27" s="349"/>
      <c r="P27" s="349"/>
      <c r="Q27" s="333"/>
      <c r="R27" s="333"/>
      <c r="S27" s="333"/>
      <c r="T27" s="333"/>
      <c r="U27" s="333"/>
      <c r="V27" s="333"/>
      <c r="W27" s="333"/>
      <c r="X27" s="336"/>
      <c r="Y27" s="336"/>
      <c r="Z27" s="333"/>
      <c r="AA27" s="333"/>
      <c r="AB27" s="333"/>
      <c r="AC27" s="20"/>
      <c r="AD27" s="21"/>
      <c r="AE27" s="50"/>
    </row>
    <row r="28" spans="1:31" s="1" customFormat="1" ht="12.75" customHeight="1">
      <c r="A28" s="50">
        <v>13</v>
      </c>
      <c r="B28" s="50"/>
      <c r="C28" s="69" t="s">
        <v>115</v>
      </c>
      <c r="D28" s="69"/>
      <c r="E28" s="69"/>
      <c r="F28" s="40"/>
      <c r="G28" s="51"/>
      <c r="H28" s="349">
        <v>4</v>
      </c>
      <c r="I28" s="331" t="s">
        <v>151</v>
      </c>
      <c r="J28" s="331"/>
      <c r="K28" s="332" t="s">
        <v>151</v>
      </c>
      <c r="L28" s="332" t="s">
        <v>151</v>
      </c>
      <c r="M28" s="332" t="s">
        <v>151</v>
      </c>
      <c r="N28" s="332" t="s">
        <v>151</v>
      </c>
      <c r="O28" s="332" t="s">
        <v>151</v>
      </c>
      <c r="P28" s="349">
        <v>4</v>
      </c>
      <c r="Q28" s="333"/>
      <c r="R28" s="332" t="s">
        <v>151</v>
      </c>
      <c r="S28" s="333">
        <v>4</v>
      </c>
      <c r="T28" s="288">
        <v>1</v>
      </c>
      <c r="U28" s="288">
        <v>2</v>
      </c>
      <c r="V28" s="288" t="s">
        <v>151</v>
      </c>
      <c r="W28" s="333">
        <v>1</v>
      </c>
      <c r="X28" s="288" t="s">
        <v>151</v>
      </c>
      <c r="Y28" s="288" t="s">
        <v>151</v>
      </c>
      <c r="Z28" s="288" t="s">
        <v>151</v>
      </c>
      <c r="AA28" s="288" t="s">
        <v>151</v>
      </c>
      <c r="AB28" s="288" t="s">
        <v>151</v>
      </c>
      <c r="AC28" s="20"/>
      <c r="AD28" s="21">
        <v>13</v>
      </c>
      <c r="AE28" s="50"/>
    </row>
    <row r="29" spans="1:31" s="1" customFormat="1" ht="7.5" customHeight="1">
      <c r="A29" s="50"/>
      <c r="B29" s="50"/>
      <c r="C29" s="55"/>
      <c r="D29" s="55"/>
      <c r="E29" s="55"/>
      <c r="F29" s="55"/>
      <c r="G29" s="51"/>
      <c r="H29" s="332"/>
      <c r="I29" s="331"/>
      <c r="J29" s="331"/>
      <c r="K29" s="349"/>
      <c r="L29" s="349"/>
      <c r="M29" s="349"/>
      <c r="N29" s="349"/>
      <c r="O29" s="349"/>
      <c r="P29" s="332"/>
      <c r="Q29" s="333"/>
      <c r="R29" s="333"/>
      <c r="S29" s="333"/>
      <c r="T29" s="333"/>
      <c r="U29" s="333"/>
      <c r="V29" s="333"/>
      <c r="W29" s="333"/>
      <c r="X29" s="336"/>
      <c r="Y29" s="336"/>
      <c r="Z29" s="333"/>
      <c r="AA29" s="333"/>
      <c r="AB29" s="333"/>
      <c r="AC29" s="20"/>
      <c r="AD29" s="21"/>
      <c r="AE29" s="50"/>
    </row>
    <row r="30" spans="1:31" s="1" customFormat="1" ht="12.75" customHeight="1">
      <c r="A30" s="50">
        <v>14</v>
      </c>
      <c r="B30" s="50"/>
      <c r="C30" s="69" t="s">
        <v>273</v>
      </c>
      <c r="D30" s="69"/>
      <c r="E30" s="69"/>
      <c r="F30" s="40"/>
      <c r="G30" s="51"/>
      <c r="H30" s="332">
        <v>0</v>
      </c>
      <c r="I30" s="331" t="s">
        <v>258</v>
      </c>
      <c r="J30" s="331"/>
      <c r="K30" s="332" t="s">
        <v>258</v>
      </c>
      <c r="L30" s="332" t="s">
        <v>258</v>
      </c>
      <c r="M30" s="332" t="s">
        <v>258</v>
      </c>
      <c r="N30" s="332" t="s">
        <v>258</v>
      </c>
      <c r="O30" s="332" t="s">
        <v>258</v>
      </c>
      <c r="P30" s="332" t="s">
        <v>258</v>
      </c>
      <c r="Q30" s="333"/>
      <c r="R30" s="332" t="s">
        <v>258</v>
      </c>
      <c r="S30" s="288" t="s">
        <v>258</v>
      </c>
      <c r="T30" s="333">
        <v>0</v>
      </c>
      <c r="U30" s="288" t="s">
        <v>258</v>
      </c>
      <c r="V30" s="288" t="s">
        <v>258</v>
      </c>
      <c r="W30" s="288" t="s">
        <v>258</v>
      </c>
      <c r="X30" s="288" t="s">
        <v>258</v>
      </c>
      <c r="Y30" s="288" t="s">
        <v>258</v>
      </c>
      <c r="Z30" s="288" t="s">
        <v>258</v>
      </c>
      <c r="AA30" s="288" t="s">
        <v>258</v>
      </c>
      <c r="AB30" s="333">
        <v>0</v>
      </c>
      <c r="AC30" s="20"/>
      <c r="AD30" s="21">
        <v>14</v>
      </c>
      <c r="AE30" s="50"/>
    </row>
    <row r="31" spans="1:31" s="1" customFormat="1" ht="7.5" customHeight="1">
      <c r="A31" s="50"/>
      <c r="B31" s="50"/>
      <c r="C31" s="55"/>
      <c r="D31" s="55"/>
      <c r="E31" s="55"/>
      <c r="F31" s="55"/>
      <c r="G31" s="51"/>
      <c r="H31" s="349"/>
      <c r="I31" s="331"/>
      <c r="J31" s="331"/>
      <c r="K31" s="349"/>
      <c r="L31" s="349"/>
      <c r="M31" s="349"/>
      <c r="N31" s="349"/>
      <c r="O31" s="349"/>
      <c r="P31" s="349"/>
      <c r="Q31" s="333"/>
      <c r="R31" s="333"/>
      <c r="S31" s="333"/>
      <c r="T31" s="333"/>
      <c r="U31" s="333"/>
      <c r="V31" s="333"/>
      <c r="W31" s="333"/>
      <c r="X31" s="336"/>
      <c r="Y31" s="336"/>
      <c r="Z31" s="333"/>
      <c r="AA31" s="333"/>
      <c r="AB31" s="333"/>
      <c r="AC31" s="20"/>
      <c r="AD31" s="21"/>
      <c r="AE31" s="50"/>
    </row>
    <row r="32" spans="1:31" s="1" customFormat="1" ht="12.75" customHeight="1">
      <c r="A32" s="50">
        <v>15</v>
      </c>
      <c r="B32" s="50"/>
      <c r="C32" s="69" t="s">
        <v>274</v>
      </c>
      <c r="D32" s="69"/>
      <c r="E32" s="69"/>
      <c r="F32" s="40"/>
      <c r="G32" s="51"/>
      <c r="H32" s="349">
        <v>3</v>
      </c>
      <c r="I32" s="331" t="s">
        <v>258</v>
      </c>
      <c r="J32" s="331"/>
      <c r="K32" s="332" t="s">
        <v>258</v>
      </c>
      <c r="L32" s="332" t="s">
        <v>258</v>
      </c>
      <c r="M32" s="332" t="s">
        <v>258</v>
      </c>
      <c r="N32" s="332" t="s">
        <v>258</v>
      </c>
      <c r="O32" s="332" t="s">
        <v>258</v>
      </c>
      <c r="P32" s="332" t="s">
        <v>258</v>
      </c>
      <c r="Q32" s="333"/>
      <c r="R32" s="333">
        <v>3</v>
      </c>
      <c r="S32" s="333">
        <v>3</v>
      </c>
      <c r="T32" s="333">
        <v>0</v>
      </c>
      <c r="U32" s="288" t="s">
        <v>258</v>
      </c>
      <c r="V32" s="288" t="s">
        <v>258</v>
      </c>
      <c r="W32" s="288" t="s">
        <v>258</v>
      </c>
      <c r="X32" s="288" t="s">
        <v>258</v>
      </c>
      <c r="Y32" s="288" t="s">
        <v>258</v>
      </c>
      <c r="Z32" s="288" t="s">
        <v>258</v>
      </c>
      <c r="AA32" s="288" t="s">
        <v>258</v>
      </c>
      <c r="AB32" s="333">
        <v>3</v>
      </c>
      <c r="AC32" s="20"/>
      <c r="AD32" s="21">
        <v>15</v>
      </c>
      <c r="AE32" s="50"/>
    </row>
    <row r="33" spans="1:31" s="1" customFormat="1" ht="7.5" customHeight="1" thickBot="1">
      <c r="A33" s="35"/>
      <c r="B33" s="35"/>
      <c r="C33" s="35"/>
      <c r="D33" s="35"/>
      <c r="E33" s="35"/>
      <c r="F33" s="35"/>
      <c r="G33" s="36"/>
      <c r="H33" s="357"/>
      <c r="I33" s="357"/>
      <c r="J33" s="357"/>
      <c r="K33" s="357"/>
      <c r="L33" s="357"/>
      <c r="M33" s="357"/>
      <c r="N33" s="357"/>
      <c r="O33" s="357"/>
      <c r="P33" s="357"/>
      <c r="R33" s="358"/>
      <c r="S33" s="359"/>
      <c r="T33" s="359"/>
      <c r="U33" s="358"/>
      <c r="V33" s="358"/>
      <c r="W33" s="358"/>
      <c r="X33" s="360"/>
      <c r="Y33" s="360"/>
      <c r="Z33" s="358"/>
      <c r="AA33" s="358"/>
      <c r="AB33" s="358"/>
      <c r="AC33" s="361"/>
      <c r="AD33" s="171"/>
      <c r="AE33" s="35"/>
    </row>
    <row r="34" spans="1:30" s="173" customFormat="1" ht="19.5" customHeight="1" thickTop="1">
      <c r="A34" s="362" t="s">
        <v>275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R34" s="363" t="s">
        <v>276</v>
      </c>
      <c r="S34" s="363"/>
      <c r="T34" s="363"/>
      <c r="U34" s="363"/>
      <c r="V34" s="363"/>
      <c r="W34" s="363"/>
      <c r="X34" s="363"/>
      <c r="Y34" s="364"/>
      <c r="Z34" s="365"/>
      <c r="AC34" s="366"/>
      <c r="AD34" s="366"/>
    </row>
    <row r="35" spans="1:16" ht="20.25" customHeight="1">
      <c r="A35" s="367" t="s">
        <v>277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</row>
  </sheetData>
  <mergeCells count="53">
    <mergeCell ref="C32:F32"/>
    <mergeCell ref="I32:J32"/>
    <mergeCell ref="A35:P35"/>
    <mergeCell ref="I29:J29"/>
    <mergeCell ref="C30:F30"/>
    <mergeCell ref="I30:J30"/>
    <mergeCell ref="I31:J31"/>
    <mergeCell ref="A34:P34"/>
    <mergeCell ref="D26:F26"/>
    <mergeCell ref="I26:J26"/>
    <mergeCell ref="I27:J27"/>
    <mergeCell ref="C28:F28"/>
    <mergeCell ref="I28:J28"/>
    <mergeCell ref="I23:J23"/>
    <mergeCell ref="C24:F24"/>
    <mergeCell ref="I24:J24"/>
    <mergeCell ref="D25:F25"/>
    <mergeCell ref="I25:J25"/>
    <mergeCell ref="D20:F20"/>
    <mergeCell ref="I20:J20"/>
    <mergeCell ref="I21:J21"/>
    <mergeCell ref="C22:F22"/>
    <mergeCell ref="I22:J22"/>
    <mergeCell ref="D18:F18"/>
    <mergeCell ref="I18:J18"/>
    <mergeCell ref="D19:F19"/>
    <mergeCell ref="I19:J19"/>
    <mergeCell ref="D15:F15"/>
    <mergeCell ref="I15:J15"/>
    <mergeCell ref="C17:F17"/>
    <mergeCell ref="I17:J17"/>
    <mergeCell ref="D13:F13"/>
    <mergeCell ref="I13:J13"/>
    <mergeCell ref="D14:F14"/>
    <mergeCell ref="I14:J14"/>
    <mergeCell ref="I11:J11"/>
    <mergeCell ref="I9:J9"/>
    <mergeCell ref="C12:F12"/>
    <mergeCell ref="I12:J12"/>
    <mergeCell ref="A6:B6"/>
    <mergeCell ref="I6:J6"/>
    <mergeCell ref="I7:J7"/>
    <mergeCell ref="I10:J10"/>
    <mergeCell ref="I8:J8"/>
    <mergeCell ref="R1:T1"/>
    <mergeCell ref="L1:P1"/>
    <mergeCell ref="K3:N3"/>
    <mergeCell ref="A3:G4"/>
    <mergeCell ref="I5:J5"/>
    <mergeCell ref="V3:Z3"/>
    <mergeCell ref="Z2:AE2"/>
    <mergeCell ref="AD3:AE4"/>
    <mergeCell ref="AB4:AC4"/>
  </mergeCells>
  <printOptions/>
  <pageMargins left="0.47" right="0.19" top="0.81" bottom="0" header="6.53" footer="0.5118110236220472"/>
  <pageSetup horizontalDpi="600" verticalDpi="600" orientation="portrait" paperSize="9" scale="86" r:id="rId2"/>
  <colBreaks count="1" manualBreakCount="1">
    <brk id="16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2006-12-27T07:48:20Z</dcterms:created>
  <dcterms:modified xsi:type="dcterms:W3CDTF">2006-12-27T07:48:25Z</dcterms:modified>
  <cp:category/>
  <cp:version/>
  <cp:contentType/>
  <cp:contentStatus/>
</cp:coreProperties>
</file>