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62" sheetId="1" r:id="rId1"/>
  </sheets>
  <definedNames>
    <definedName name="_xlnm.Print_Area" localSheetId="0">'162'!$A$1:$X$66</definedName>
  </definedNames>
  <calcPr fullCalcOnLoad="1"/>
</workbook>
</file>

<file path=xl/sharedStrings.xml><?xml version="1.0" encoding="utf-8"?>
<sst xmlns="http://schemas.openxmlformats.org/spreadsheetml/2006/main" count="197" uniqueCount="179">
  <si>
    <t xml:space="preserve"> 村 財 政 歳 入  </t>
  </si>
  <si>
    <t xml:space="preserve">  (単位 千円)</t>
  </si>
  <si>
    <t>年度・市町村</t>
  </si>
  <si>
    <t>市町村税</t>
  </si>
  <si>
    <t>地方譲与税</t>
  </si>
  <si>
    <t>利子割
交付金
    1)</t>
  </si>
  <si>
    <t>自動車
取得税
交付金</t>
  </si>
  <si>
    <t>地方交付税</t>
  </si>
  <si>
    <t>国庫支出金</t>
  </si>
  <si>
    <t>県支出金</t>
  </si>
  <si>
    <t>財産収入</t>
  </si>
  <si>
    <t>分担金
負担金
寄付金</t>
  </si>
  <si>
    <t>使用料
手数料</t>
  </si>
  <si>
    <t>繰入金</t>
  </si>
  <si>
    <t>諸収入</t>
  </si>
  <si>
    <t>繰越金</t>
  </si>
  <si>
    <t>地方債</t>
  </si>
  <si>
    <t>(内)
固定資産税</t>
  </si>
  <si>
    <t>利子割交付金</t>
  </si>
  <si>
    <t>地方消費税交付金</t>
  </si>
  <si>
    <t>ゴルフ場</t>
  </si>
  <si>
    <t>国有提供施設</t>
  </si>
  <si>
    <t>特別地方</t>
  </si>
  <si>
    <t>地方特例交付金</t>
  </si>
  <si>
    <t>交通安全</t>
  </si>
  <si>
    <t>計</t>
  </si>
  <si>
    <t>分担金負担金</t>
  </si>
  <si>
    <t>寄付金</t>
  </si>
  <si>
    <t>使用料</t>
  </si>
  <si>
    <t>手数料</t>
  </si>
  <si>
    <t xml:space="preserve"> 平成 11年度決算</t>
  </si>
  <si>
    <r>
      <t xml:space="preserve"> 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</t>
    </r>
  </si>
  <si>
    <t>構  成  比</t>
  </si>
  <si>
    <t xml:space="preserve">  ％</t>
  </si>
  <si>
    <t>市      部</t>
  </si>
  <si>
    <t>市部</t>
  </si>
  <si>
    <t>郡      部</t>
  </si>
  <si>
    <t>郡部</t>
  </si>
  <si>
    <t xml:space="preserve">１ </t>
  </si>
  <si>
    <t>鳥取市</t>
  </si>
  <si>
    <t xml:space="preserve">２ </t>
  </si>
  <si>
    <t>米子市</t>
  </si>
  <si>
    <t xml:space="preserve">３ </t>
  </si>
  <si>
    <t>倉吉市</t>
  </si>
  <si>
    <t xml:space="preserve">４ </t>
  </si>
  <si>
    <t>境港市</t>
  </si>
  <si>
    <t xml:space="preserve">Ａ </t>
  </si>
  <si>
    <t>岩美郡</t>
  </si>
  <si>
    <t>国府町</t>
  </si>
  <si>
    <t xml:space="preserve">５ </t>
  </si>
  <si>
    <t xml:space="preserve">６ </t>
  </si>
  <si>
    <t>岩美町</t>
  </si>
  <si>
    <t xml:space="preserve">７ </t>
  </si>
  <si>
    <t>福部村</t>
  </si>
  <si>
    <t xml:space="preserve">Ｂ </t>
  </si>
  <si>
    <t>八頭郡</t>
  </si>
  <si>
    <t xml:space="preserve">８ </t>
  </si>
  <si>
    <t>郡家町</t>
  </si>
  <si>
    <t xml:space="preserve">９ </t>
  </si>
  <si>
    <t>船岡町</t>
  </si>
  <si>
    <t>河原町</t>
  </si>
  <si>
    <t>八東町</t>
  </si>
  <si>
    <t>若桜町</t>
  </si>
  <si>
    <t>用瀬町</t>
  </si>
  <si>
    <t>佐治村</t>
  </si>
  <si>
    <t>智頭町</t>
  </si>
  <si>
    <t xml:space="preserve">Ｃ </t>
  </si>
  <si>
    <t>気高郡</t>
  </si>
  <si>
    <t>気高町</t>
  </si>
  <si>
    <t>鹿野町</t>
  </si>
  <si>
    <t>青谷町</t>
  </si>
  <si>
    <t xml:space="preserve">Ｄ </t>
  </si>
  <si>
    <t>東伯郡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</si>
  <si>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</si>
  <si>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</si>
  <si>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</si>
  <si>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</si>
  <si>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</si>
  <si>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</si>
  <si>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</si>
  <si>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</si>
  <si>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</si>
  <si>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西伯郡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</si>
  <si>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</si>
  <si>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</si>
  <si>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</si>
  <si>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</si>
  <si>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</si>
  <si>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</si>
  <si>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</si>
  <si>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</si>
  <si>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 xml:space="preserve">Ｆ </t>
  </si>
  <si>
    <t>日野郡</t>
  </si>
  <si>
    <t>日南町</t>
  </si>
  <si>
    <t>日野町</t>
  </si>
  <si>
    <t>江府町</t>
  </si>
  <si>
    <t>溝口町</t>
  </si>
  <si>
    <t xml:space="preserve">  (注)  1) 地方消費税交付金、ゴルフ場利用税交付金、国有提供施設等所在市町村助成交付金、交通安全対策特別交付金、特別地方消費税交付金、</t>
  </si>
  <si>
    <t xml:space="preserve"> 地方特例交付金を含む。</t>
  </si>
  <si>
    <t xml:space="preserve">162  市 町 村 別・科 目 別 市 町 </t>
  </si>
  <si>
    <r>
      <t xml:space="preserve">  (普通会計)  </t>
    </r>
    <r>
      <rPr>
        <sz val="10"/>
        <rFont val="ＭＳ 明朝"/>
        <family val="1"/>
      </rPr>
      <t xml:space="preserve"> </t>
    </r>
    <r>
      <rPr>
        <sz val="16"/>
        <rFont val="ＭＳ 明朝"/>
        <family val="1"/>
      </rPr>
      <t>平成11～平成15年度</t>
    </r>
  </si>
  <si>
    <t xml:space="preserve">県市町村振興課「市町村財政概況」 </t>
  </si>
  <si>
    <t>総  額</t>
  </si>
  <si>
    <t>税               等</t>
  </si>
  <si>
    <t>税         外         収         入</t>
  </si>
  <si>
    <t>年  度
市町村</t>
  </si>
  <si>
    <t>(内)
市町村民税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</si>
  <si>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12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</si>
  <si>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12   </t>
    </r>
  </si>
  <si>
    <t xml:space="preserve">      13</t>
  </si>
  <si>
    <t xml:space="preserve">  13</t>
  </si>
  <si>
    <t xml:space="preserve">      14</t>
  </si>
  <si>
    <t xml:space="preserve">  14</t>
  </si>
  <si>
    <t xml:space="preserve">      15</t>
  </si>
  <si>
    <t xml:space="preserve">  15</t>
  </si>
  <si>
    <t xml:space="preserve">５ </t>
  </si>
  <si>
    <t xml:space="preserve">９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</si>
  <si>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0</t>
    </r>
  </si>
  <si>
    <t xml:space="preserve">10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</si>
  <si>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1</t>
    </r>
  </si>
  <si>
    <t xml:space="preserve">11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</si>
  <si>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2</t>
    </r>
  </si>
  <si>
    <t xml:space="preserve">12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</si>
  <si>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3</t>
    </r>
  </si>
  <si>
    <t xml:space="preserve">13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</si>
  <si>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4</t>
    </r>
  </si>
  <si>
    <t xml:space="preserve">14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</si>
  <si>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5</t>
    </r>
  </si>
  <si>
    <t xml:space="preserve">15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</si>
  <si>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6</t>
    </r>
  </si>
  <si>
    <t xml:space="preserve">16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</si>
  <si>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7</t>
    </r>
  </si>
  <si>
    <t xml:space="preserve">17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</si>
  <si>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8</t>
    </r>
  </si>
  <si>
    <t xml:space="preserve">18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</si>
  <si>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9</t>
    </r>
  </si>
  <si>
    <t xml:space="preserve">19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</si>
  <si>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0</t>
    </r>
  </si>
  <si>
    <t xml:space="preserve">20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</si>
  <si>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1</t>
    </r>
  </si>
  <si>
    <t xml:space="preserve">21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</si>
  <si>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2</t>
    </r>
  </si>
  <si>
    <t xml:space="preserve">22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</si>
  <si>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3</t>
    </r>
  </si>
  <si>
    <t xml:space="preserve">23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</si>
  <si>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4</t>
    </r>
  </si>
  <si>
    <t xml:space="preserve">24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</si>
  <si>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5</t>
    </r>
  </si>
  <si>
    <t xml:space="preserve">25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</si>
  <si>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6</t>
    </r>
  </si>
  <si>
    <t xml:space="preserve">26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</si>
  <si>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7</t>
    </r>
  </si>
  <si>
    <t xml:space="preserve">27 </t>
  </si>
  <si>
    <t xml:space="preserve">Ｅ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</si>
  <si>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8</t>
    </r>
  </si>
  <si>
    <t xml:space="preserve">28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</si>
  <si>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9</t>
    </r>
  </si>
  <si>
    <t xml:space="preserve">29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</si>
  <si>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0</t>
    </r>
  </si>
  <si>
    <t xml:space="preserve">30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</si>
  <si>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1</t>
    </r>
  </si>
  <si>
    <t>-</t>
  </si>
  <si>
    <t xml:space="preserve">31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</si>
  <si>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2</t>
    </r>
  </si>
  <si>
    <t xml:space="preserve">32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</si>
  <si>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3</t>
    </r>
  </si>
  <si>
    <t xml:space="preserve">33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</si>
  <si>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4</t>
    </r>
  </si>
  <si>
    <t xml:space="preserve">34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</si>
  <si>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5</t>
    </r>
  </si>
  <si>
    <t xml:space="preserve">35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</si>
  <si>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6</t>
    </r>
  </si>
  <si>
    <t xml:space="preserve">36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</si>
  <si>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7</t>
    </r>
  </si>
  <si>
    <t xml:space="preserve">37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</si>
  <si>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8</t>
    </r>
  </si>
  <si>
    <t xml:space="preserve">38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</si>
  <si>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9</t>
    </r>
  </si>
  <si>
    <t xml:space="preserve">39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</si>
</sst>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wrapText="1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21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vertical="center"/>
    </xf>
    <xf numFmtId="188" fontId="0" fillId="0" borderId="16" xfId="0" applyNumberFormat="1" applyFont="1" applyBorder="1" applyAlignment="1">
      <alignment horizontal="right" vertical="center" shrinkToFit="1"/>
    </xf>
    <xf numFmtId="188" fontId="0" fillId="0" borderId="0" xfId="0" applyNumberFormat="1" applyFont="1" applyAlignment="1">
      <alignment horizontal="right" vertical="center" shrinkToFit="1"/>
    </xf>
    <xf numFmtId="188" fontId="0" fillId="0" borderId="0" xfId="0" applyNumberFormat="1" applyFont="1" applyBorder="1" applyAlignment="1">
      <alignment horizontal="right" vertical="center" shrinkToFit="1"/>
    </xf>
    <xf numFmtId="190" fontId="0" fillId="0" borderId="0" xfId="0" applyNumberFormat="1" applyFont="1" applyBorder="1" applyAlignment="1">
      <alignment horizontal="right" vertical="center" shrinkToFit="1"/>
    </xf>
    <xf numFmtId="49" fontId="0" fillId="0" borderId="16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9" xfId="0" applyNumberFormat="1" applyFont="1" applyBorder="1" applyAlignment="1">
      <alignment vertical="center"/>
    </xf>
    <xf numFmtId="188" fontId="9" fillId="0" borderId="0" xfId="0" applyNumberFormat="1" applyFont="1" applyAlignment="1">
      <alignment horizontal="right" vertical="center" shrinkToFit="1"/>
    </xf>
    <xf numFmtId="188" fontId="9" fillId="0" borderId="0" xfId="0" applyNumberFormat="1" applyFont="1" applyBorder="1" applyAlignment="1">
      <alignment horizontal="right" vertical="center" shrinkToFit="1"/>
    </xf>
    <xf numFmtId="181" fontId="9" fillId="0" borderId="0" xfId="0" applyNumberFormat="1" applyFont="1" applyAlignment="1">
      <alignment horizontal="right" vertical="center" shrinkToFit="1"/>
    </xf>
    <xf numFmtId="49" fontId="9" fillId="0" borderId="16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190" fontId="9" fillId="0" borderId="0" xfId="0" applyNumberFormat="1" applyFont="1" applyBorder="1" applyAlignment="1">
      <alignment horizontal="right" vertical="center"/>
    </xf>
    <xf numFmtId="19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right" vertical="center" shrinkToFit="1"/>
    </xf>
    <xf numFmtId="178" fontId="9" fillId="0" borderId="0" xfId="0" applyNumberFormat="1" applyFont="1" applyAlignment="1">
      <alignment horizontal="right" vertical="center" shrinkToFit="1"/>
    </xf>
    <xf numFmtId="185" fontId="9" fillId="0" borderId="0" xfId="0" applyNumberFormat="1" applyFont="1" applyAlignment="1">
      <alignment horizontal="right" vertical="center" shrinkToFit="1"/>
    </xf>
    <xf numFmtId="183" fontId="9" fillId="0" borderId="0" xfId="0" applyNumberFormat="1" applyFont="1" applyAlignment="1">
      <alignment horizontal="right" vertical="center" shrinkToFit="1"/>
    </xf>
    <xf numFmtId="0" fontId="10" fillId="0" borderId="9" xfId="0" applyFont="1" applyBorder="1" applyAlignment="1">
      <alignment horizontal="center" vertical="center"/>
    </xf>
    <xf numFmtId="188" fontId="9" fillId="0" borderId="0" xfId="0" applyNumberFormat="1" applyFont="1" applyAlignment="1">
      <alignment vertical="center" shrinkToFit="1"/>
    </xf>
    <xf numFmtId="181" fontId="9" fillId="0" borderId="9" xfId="0" applyNumberFormat="1" applyFont="1" applyBorder="1" applyAlignment="1">
      <alignment horizontal="right" vertical="center" shrinkToFit="1"/>
    </xf>
    <xf numFmtId="49" fontId="10" fillId="0" borderId="16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181" fontId="9" fillId="0" borderId="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81" fontId="9" fillId="0" borderId="16" xfId="0" applyNumberFormat="1" applyFont="1" applyBorder="1" applyAlignment="1">
      <alignment horizontal="right" vertical="center" shrinkToFit="1"/>
    </xf>
    <xf numFmtId="181" fontId="9" fillId="0" borderId="0" xfId="0" applyNumberFormat="1" applyFont="1" applyBorder="1" applyAlignment="1">
      <alignment horizontal="right" vertical="center" shrinkToFit="1"/>
    </xf>
    <xf numFmtId="181" fontId="9" fillId="0" borderId="0" xfId="0" applyNumberFormat="1" applyFont="1" applyAlignment="1">
      <alignment vertical="center" shrinkToFit="1"/>
    </xf>
    <xf numFmtId="49" fontId="9" fillId="0" borderId="16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88" fontId="0" fillId="0" borderId="16" xfId="0" applyNumberFormat="1" applyBorder="1" applyAlignment="1">
      <alignment horizontal="right" vertical="center" shrinkToFit="1"/>
    </xf>
    <xf numFmtId="188" fontId="0" fillId="0" borderId="0" xfId="0" applyNumberFormat="1" applyAlignment="1">
      <alignment horizontal="right" vertical="center" shrinkToFit="1"/>
    </xf>
    <xf numFmtId="188" fontId="0" fillId="0" borderId="0" xfId="0" applyNumberFormat="1" applyBorder="1" applyAlignment="1">
      <alignment horizontal="right" vertical="center" shrinkToFit="1"/>
    </xf>
    <xf numFmtId="188" fontId="0" fillId="0" borderId="0" xfId="0" applyNumberFormat="1" applyAlignment="1">
      <alignment vertical="center" shrinkToFit="1"/>
    </xf>
    <xf numFmtId="188" fontId="0" fillId="0" borderId="0" xfId="0" applyNumberFormat="1" applyFill="1" applyBorder="1" applyAlignment="1">
      <alignment horizontal="right" vertical="center" shrinkToFit="1"/>
    </xf>
    <xf numFmtId="181" fontId="0" fillId="0" borderId="9" xfId="0" applyNumberFormat="1" applyBorder="1" applyAlignment="1">
      <alignment horizontal="right" vertical="center" shrinkToFit="1"/>
    </xf>
    <xf numFmtId="49" fontId="0" fillId="0" borderId="16" xfId="0" applyNumberForma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188" fontId="9" fillId="0" borderId="16" xfId="0" applyNumberFormat="1" applyFont="1" applyBorder="1" applyAlignment="1">
      <alignment horizontal="right" vertical="center" shrinkToFit="1"/>
    </xf>
    <xf numFmtId="49" fontId="9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181" fontId="0" fillId="0" borderId="23" xfId="0" applyNumberForma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181" fontId="0" fillId="0" borderId="1" xfId="0" applyNumberFormat="1" applyBorder="1" applyAlignment="1">
      <alignment vertical="center"/>
    </xf>
    <xf numFmtId="181" fontId="0" fillId="0" borderId="24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shrinkToFit="1"/>
    </xf>
    <xf numFmtId="0" fontId="0" fillId="0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0"/>
  <sheetViews>
    <sheetView tabSelected="1" zoomScaleSheetLayoutView="75" workbookViewId="0" topLeftCell="A1">
      <pane xSplit="3" ySplit="6" topLeftCell="T7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796875" defaultRowHeight="14.25"/>
  <cols>
    <col min="1" max="1" width="5.3984375" style="0" customWidth="1"/>
    <col min="2" max="2" width="11.09765625" style="0" customWidth="1"/>
    <col min="3" max="3" width="0.59375" style="0" customWidth="1"/>
    <col min="4" max="4" width="15" style="0" customWidth="1"/>
    <col min="5" max="5" width="14.5" style="0" customWidth="1"/>
    <col min="6" max="6" width="13.3984375" style="0" customWidth="1"/>
    <col min="7" max="8" width="13.59765625" style="0" customWidth="1"/>
    <col min="9" max="9" width="12.5" style="0" customWidth="1"/>
    <col min="10" max="10" width="14.5" style="0" customWidth="1"/>
    <col min="11" max="11" width="12.59765625" style="0" customWidth="1"/>
    <col min="12" max="12" width="13.59765625" style="0" customWidth="1"/>
    <col min="13" max="13" width="0.8984375" style="0" customWidth="1"/>
    <col min="14" max="14" width="14.59765625" style="0" customWidth="1"/>
    <col min="15" max="16" width="13.59765625" style="0" customWidth="1"/>
    <col min="17" max="17" width="12.59765625" style="0" customWidth="1"/>
    <col min="18" max="18" width="12.09765625" style="0" customWidth="1"/>
    <col min="19" max="19" width="12.5" style="0" customWidth="1"/>
    <col min="20" max="20" width="13.09765625" style="0" customWidth="1"/>
    <col min="21" max="21" width="13.5" style="0" customWidth="1"/>
    <col min="22" max="22" width="12.3984375" style="0" customWidth="1"/>
    <col min="23" max="23" width="16.5" style="0" customWidth="1"/>
    <col min="24" max="26" width="8.5" style="0" customWidth="1"/>
    <col min="27" max="30" width="3.5" style="0" customWidth="1"/>
    <col min="31" max="38" width="16.59765625" style="0" customWidth="1"/>
    <col min="39" max="39" width="5.59765625" style="0" customWidth="1"/>
    <col min="40" max="42" width="16.59765625" style="0" customWidth="1"/>
    <col min="43" max="43" width="2.09765625" style="0" customWidth="1"/>
    <col min="44" max="46" width="16.59765625" style="0" customWidth="1"/>
    <col min="47" max="16384" width="8.8984375" style="0" customWidth="1"/>
  </cols>
  <sheetData>
    <row r="1" spans="2:21" s="1" customFormat="1" ht="25.5" customHeight="1">
      <c r="B1" s="2"/>
      <c r="C1" s="2"/>
      <c r="D1" s="2"/>
      <c r="E1" s="2"/>
      <c r="F1" s="2"/>
      <c r="G1" s="3" t="s">
        <v>99</v>
      </c>
      <c r="H1" s="3"/>
      <c r="I1" s="3"/>
      <c r="J1" s="3"/>
      <c r="K1" s="3"/>
      <c r="L1" s="3"/>
      <c r="M1" s="4"/>
      <c r="N1" s="5" t="s">
        <v>0</v>
      </c>
      <c r="O1" s="5"/>
      <c r="P1" s="5"/>
      <c r="Q1" s="6" t="s">
        <v>100</v>
      </c>
      <c r="R1" s="6"/>
      <c r="S1" s="6"/>
      <c r="T1" s="6"/>
      <c r="U1" s="6"/>
    </row>
    <row r="2" ht="36.75" customHeight="1"/>
    <row r="3" spans="1:30" s="1" customFormat="1" ht="21.75" customHeight="1" thickBot="1">
      <c r="A3" s="1" t="s">
        <v>1</v>
      </c>
      <c r="U3" s="7" t="s">
        <v>101</v>
      </c>
      <c r="V3" s="7"/>
      <c r="W3" s="7"/>
      <c r="X3" s="7"/>
      <c r="Y3" s="8"/>
      <c r="Z3" s="8"/>
      <c r="AA3" s="8"/>
      <c r="AB3" s="8"/>
      <c r="AC3" s="8"/>
      <c r="AD3" s="8"/>
    </row>
    <row r="4" spans="1:30" ht="19.5" customHeight="1" thickTop="1">
      <c r="A4" s="9" t="s">
        <v>2</v>
      </c>
      <c r="B4" s="9"/>
      <c r="C4" s="10"/>
      <c r="D4" s="11" t="s">
        <v>102</v>
      </c>
      <c r="E4" s="12" t="s">
        <v>103</v>
      </c>
      <c r="F4" s="13"/>
      <c r="G4" s="13"/>
      <c r="H4" s="13"/>
      <c r="I4" s="13"/>
      <c r="J4" s="13"/>
      <c r="K4" s="13"/>
      <c r="L4" s="14"/>
      <c r="N4" s="15"/>
      <c r="O4" s="16"/>
      <c r="P4" s="13" t="s">
        <v>104</v>
      </c>
      <c r="Q4" s="13"/>
      <c r="R4" s="13"/>
      <c r="S4" s="13"/>
      <c r="T4" s="13"/>
      <c r="U4" s="13"/>
      <c r="V4" s="16"/>
      <c r="W4" s="17"/>
      <c r="X4" s="18" t="s">
        <v>105</v>
      </c>
      <c r="Y4" s="19"/>
      <c r="Z4" s="19"/>
      <c r="AA4" s="19"/>
      <c r="AB4" s="19"/>
      <c r="AC4" s="19"/>
      <c r="AD4" s="19"/>
    </row>
    <row r="5" spans="1:30" ht="19.5" customHeight="1">
      <c r="A5" s="20"/>
      <c r="B5" s="20"/>
      <c r="C5" s="21"/>
      <c r="D5" s="22"/>
      <c r="E5" s="23" t="s">
        <v>102</v>
      </c>
      <c r="F5" s="24" t="s">
        <v>3</v>
      </c>
      <c r="G5" s="25"/>
      <c r="H5" s="26"/>
      <c r="I5" s="23" t="s">
        <v>4</v>
      </c>
      <c r="J5" s="27" t="s">
        <v>5</v>
      </c>
      <c r="K5" s="27" t="s">
        <v>6</v>
      </c>
      <c r="L5" s="23" t="s">
        <v>7</v>
      </c>
      <c r="N5" s="28" t="s">
        <v>102</v>
      </c>
      <c r="O5" s="23" t="s">
        <v>8</v>
      </c>
      <c r="P5" s="23" t="s">
        <v>9</v>
      </c>
      <c r="Q5" s="23" t="s">
        <v>10</v>
      </c>
      <c r="R5" s="27" t="s">
        <v>11</v>
      </c>
      <c r="S5" s="27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9"/>
      <c r="Y5" s="30"/>
      <c r="Z5" s="30"/>
      <c r="AA5" s="30"/>
      <c r="AB5" s="30"/>
      <c r="AC5" s="30"/>
      <c r="AD5" s="30"/>
    </row>
    <row r="6" spans="1:46" ht="26.25" customHeight="1">
      <c r="A6" s="31"/>
      <c r="B6" s="31"/>
      <c r="C6" s="32"/>
      <c r="D6" s="33"/>
      <c r="E6" s="33"/>
      <c r="F6" s="34" t="s">
        <v>102</v>
      </c>
      <c r="G6" s="35" t="s">
        <v>106</v>
      </c>
      <c r="H6" s="35" t="s">
        <v>17</v>
      </c>
      <c r="I6" s="33"/>
      <c r="J6" s="33"/>
      <c r="K6" s="33"/>
      <c r="L6" s="33"/>
      <c r="N6" s="36"/>
      <c r="O6" s="22"/>
      <c r="P6" s="22"/>
      <c r="Q6" s="22"/>
      <c r="R6" s="22"/>
      <c r="S6" s="22"/>
      <c r="T6" s="22"/>
      <c r="U6" s="22"/>
      <c r="V6" s="22"/>
      <c r="W6" s="22"/>
      <c r="X6" s="29"/>
      <c r="Y6" s="30"/>
      <c r="Z6" s="30"/>
      <c r="AA6" s="30"/>
      <c r="AB6" s="30"/>
      <c r="AC6" s="30"/>
      <c r="AD6" s="30"/>
      <c r="AE6" t="s">
        <v>18</v>
      </c>
      <c r="AF6" s="37" t="s">
        <v>19</v>
      </c>
      <c r="AG6" t="s">
        <v>20</v>
      </c>
      <c r="AH6" s="37" t="s">
        <v>21</v>
      </c>
      <c r="AI6" t="s">
        <v>22</v>
      </c>
      <c r="AJ6" s="37" t="s">
        <v>23</v>
      </c>
      <c r="AK6" t="s">
        <v>24</v>
      </c>
      <c r="AL6" s="37" t="s">
        <v>25</v>
      </c>
      <c r="AN6" s="37" t="s">
        <v>26</v>
      </c>
      <c r="AO6" t="s">
        <v>27</v>
      </c>
      <c r="AP6" s="37" t="s">
        <v>25</v>
      </c>
      <c r="AR6" s="37" t="s">
        <v>28</v>
      </c>
      <c r="AS6" t="s">
        <v>29</v>
      </c>
      <c r="AT6" s="37" t="s">
        <v>25</v>
      </c>
    </row>
    <row r="7" spans="1:30" ht="12" customHeight="1">
      <c r="A7" s="38"/>
      <c r="B7" s="38"/>
      <c r="C7" s="30"/>
      <c r="D7" s="39"/>
      <c r="E7" s="40"/>
      <c r="F7" s="40"/>
      <c r="G7" s="41"/>
      <c r="H7" s="41"/>
      <c r="I7" s="40"/>
      <c r="J7" s="40"/>
      <c r="K7" s="40"/>
      <c r="L7" s="40"/>
      <c r="M7" s="42"/>
      <c r="N7" s="43"/>
      <c r="O7" s="43"/>
      <c r="P7" s="43"/>
      <c r="Q7" s="43"/>
      <c r="R7" s="43"/>
      <c r="S7" s="43"/>
      <c r="T7" s="43"/>
      <c r="U7" s="43"/>
      <c r="V7" s="43"/>
      <c r="W7" s="44"/>
      <c r="X7" s="38"/>
      <c r="Y7" s="30"/>
      <c r="Z7" s="30"/>
      <c r="AA7" s="30"/>
      <c r="AB7" s="30"/>
      <c r="AC7" s="30"/>
      <c r="AD7" s="30"/>
    </row>
    <row r="8" spans="1:30" s="2" customFormat="1" ht="14.25" customHeight="1">
      <c r="A8" s="45" t="s">
        <v>30</v>
      </c>
      <c r="B8" s="46"/>
      <c r="C8" s="47"/>
      <c r="D8" s="48">
        <v>329188483</v>
      </c>
      <c r="E8" s="49">
        <v>178031475</v>
      </c>
      <c r="F8" s="50">
        <v>70403159</v>
      </c>
      <c r="G8" s="50">
        <v>29188221</v>
      </c>
      <c r="H8" s="50">
        <v>35149249</v>
      </c>
      <c r="I8" s="50">
        <v>2603742</v>
      </c>
      <c r="J8" s="50">
        <v>9161678</v>
      </c>
      <c r="K8" s="50">
        <v>1494598</v>
      </c>
      <c r="L8" s="50">
        <v>94368298</v>
      </c>
      <c r="M8" s="50"/>
      <c r="N8" s="50">
        <v>151150008</v>
      </c>
      <c r="O8" s="50">
        <v>33910002</v>
      </c>
      <c r="P8" s="50">
        <v>24431866</v>
      </c>
      <c r="Q8" s="50">
        <v>1563486</v>
      </c>
      <c r="R8" s="50">
        <v>4642382</v>
      </c>
      <c r="S8" s="50">
        <v>6444550</v>
      </c>
      <c r="T8" s="50">
        <v>7614368</v>
      </c>
      <c r="U8" s="50">
        <v>22812943</v>
      </c>
      <c r="V8" s="50">
        <v>8226560</v>
      </c>
      <c r="W8" s="51">
        <v>41503851</v>
      </c>
      <c r="X8" s="52" t="s">
        <v>31</v>
      </c>
      <c r="Y8" s="47"/>
      <c r="Z8" s="47"/>
      <c r="AA8" s="47"/>
      <c r="AB8" s="47"/>
      <c r="AC8" s="47"/>
      <c r="AD8" s="47"/>
    </row>
    <row r="9" spans="1:46" s="2" customFormat="1" ht="14.25" customHeight="1">
      <c r="A9" s="53" t="s">
        <v>107</v>
      </c>
      <c r="B9" s="53"/>
      <c r="C9" s="47"/>
      <c r="D9" s="48">
        <v>325958074</v>
      </c>
      <c r="E9" s="49">
        <v>183264832</v>
      </c>
      <c r="F9" s="50">
        <v>69330118</v>
      </c>
      <c r="G9" s="50">
        <v>28824411</v>
      </c>
      <c r="H9" s="50">
        <v>34394352</v>
      </c>
      <c r="I9" s="50">
        <v>2692311</v>
      </c>
      <c r="J9" s="50">
        <v>12207038</v>
      </c>
      <c r="K9" s="50">
        <v>1499042</v>
      </c>
      <c r="L9" s="50">
        <v>97536323</v>
      </c>
      <c r="M9" s="50">
        <v>0</v>
      </c>
      <c r="N9" s="50">
        <v>142691242</v>
      </c>
      <c r="O9" s="50">
        <v>23772512</v>
      </c>
      <c r="P9" s="50">
        <v>23689866</v>
      </c>
      <c r="Q9" s="50">
        <v>1646801</v>
      </c>
      <c r="R9" s="50">
        <v>3568175</v>
      </c>
      <c r="S9" s="50">
        <v>6434795</v>
      </c>
      <c r="T9" s="50">
        <v>9690521</v>
      </c>
      <c r="U9" s="50">
        <v>25191760</v>
      </c>
      <c r="V9" s="50">
        <v>5262715</v>
      </c>
      <c r="W9" s="51">
        <v>43434097</v>
      </c>
      <c r="X9" s="52" t="s">
        <v>108</v>
      </c>
      <c r="Y9" s="47"/>
      <c r="Z9" s="47"/>
      <c r="AA9" s="47"/>
      <c r="AB9" s="47"/>
      <c r="AC9" s="47"/>
      <c r="AD9" s="47"/>
      <c r="AE9" s="2">
        <f aca="true" t="shared" si="0" ref="AE9:AK9">SUM(AE14:AE15)</f>
        <v>598645</v>
      </c>
      <c r="AF9" s="2">
        <f t="shared" si="0"/>
        <v>6029806</v>
      </c>
      <c r="AG9" s="2">
        <f t="shared" si="0"/>
        <v>144629</v>
      </c>
      <c r="AH9" s="2">
        <f t="shared" si="0"/>
        <v>150156</v>
      </c>
      <c r="AI9" s="2">
        <f t="shared" si="0"/>
        <v>754</v>
      </c>
      <c r="AJ9" s="2">
        <f t="shared" si="0"/>
        <v>2242803</v>
      </c>
      <c r="AK9" s="2">
        <f t="shared" si="0"/>
        <v>119110</v>
      </c>
      <c r="AL9" s="2">
        <f>SUM(AE9:AK9)</f>
        <v>9285903</v>
      </c>
      <c r="AN9" s="2">
        <f>SUM(AN14:AN15)</f>
        <v>2590679</v>
      </c>
      <c r="AO9" s="2">
        <f>SUM(AO14:AO15)</f>
        <v>173804</v>
      </c>
      <c r="AP9" s="2">
        <f>AN9+AO9</f>
        <v>2764483</v>
      </c>
      <c r="AR9" s="2">
        <f>SUM(AR14:AR15)</f>
        <v>5128049</v>
      </c>
      <c r="AS9" s="2">
        <f>SUM(AS14:AS15)</f>
        <v>1523350</v>
      </c>
      <c r="AT9" s="2">
        <f>AR9+AS9</f>
        <v>6651399</v>
      </c>
    </row>
    <row r="10" spans="1:46" s="2" customFormat="1" ht="14.25" customHeight="1">
      <c r="A10" s="53" t="s">
        <v>109</v>
      </c>
      <c r="B10" s="53"/>
      <c r="C10" s="47"/>
      <c r="D10" s="48">
        <v>324252662</v>
      </c>
      <c r="E10" s="49">
        <v>176738152</v>
      </c>
      <c r="F10" s="50">
        <v>69484724</v>
      </c>
      <c r="G10" s="50">
        <v>27746849</v>
      </c>
      <c r="H10" s="50">
        <v>35620985</v>
      </c>
      <c r="I10" s="50">
        <v>2684881</v>
      </c>
      <c r="J10" s="50">
        <v>12076011</v>
      </c>
      <c r="K10" s="50">
        <v>1419840</v>
      </c>
      <c r="L10" s="50">
        <v>91072696</v>
      </c>
      <c r="M10" s="50"/>
      <c r="N10" s="50">
        <v>147514510</v>
      </c>
      <c r="O10" s="50">
        <v>24194651</v>
      </c>
      <c r="P10" s="50">
        <v>26673155</v>
      </c>
      <c r="Q10" s="50">
        <v>1499675</v>
      </c>
      <c r="R10" s="50">
        <v>3095965</v>
      </c>
      <c r="S10" s="50">
        <v>6834959</v>
      </c>
      <c r="T10" s="50">
        <v>9813984</v>
      </c>
      <c r="U10" s="50">
        <v>27331283</v>
      </c>
      <c r="V10" s="50">
        <v>7569122</v>
      </c>
      <c r="W10" s="51">
        <v>40501716</v>
      </c>
      <c r="X10" s="54" t="s">
        <v>110</v>
      </c>
      <c r="Y10" s="55"/>
      <c r="Z10" s="55"/>
      <c r="AA10" s="55"/>
      <c r="AB10" s="56"/>
      <c r="AC10" s="56"/>
      <c r="AD10" s="56"/>
      <c r="AE10" s="57"/>
      <c r="AF10" s="57"/>
      <c r="AG10" s="57"/>
      <c r="AH10" s="57"/>
      <c r="AI10" s="57"/>
      <c r="AJ10" s="57"/>
      <c r="AK10" s="57"/>
      <c r="AL10" s="58"/>
      <c r="AN10" s="57"/>
      <c r="AO10" s="57"/>
      <c r="AP10" s="58"/>
      <c r="AR10" s="57"/>
      <c r="AS10" s="57"/>
      <c r="AT10" s="58"/>
    </row>
    <row r="11" spans="1:46" s="2" customFormat="1" ht="14.25" customHeight="1">
      <c r="A11" s="53" t="s">
        <v>111</v>
      </c>
      <c r="B11" s="53"/>
      <c r="C11" s="59"/>
      <c r="D11" s="49">
        <v>303638176</v>
      </c>
      <c r="E11" s="49">
        <v>168287213</v>
      </c>
      <c r="F11" s="50">
        <v>68839508</v>
      </c>
      <c r="G11" s="50">
        <v>26161316</v>
      </c>
      <c r="H11" s="50">
        <v>36578081</v>
      </c>
      <c r="I11" s="50">
        <v>2721021</v>
      </c>
      <c r="J11" s="50">
        <v>8929803</v>
      </c>
      <c r="K11" s="50">
        <v>1153765</v>
      </c>
      <c r="L11" s="50">
        <v>86643116</v>
      </c>
      <c r="M11" s="50"/>
      <c r="N11" s="50">
        <v>135350963</v>
      </c>
      <c r="O11" s="50">
        <v>20205558</v>
      </c>
      <c r="P11" s="50">
        <v>22070759</v>
      </c>
      <c r="Q11" s="50">
        <v>2212630</v>
      </c>
      <c r="R11" s="50">
        <v>2817058</v>
      </c>
      <c r="S11" s="50">
        <v>6591427</v>
      </c>
      <c r="T11" s="50">
        <v>13547529</v>
      </c>
      <c r="U11" s="50">
        <v>25763142</v>
      </c>
      <c r="V11" s="50">
        <v>6519229</v>
      </c>
      <c r="W11" s="51">
        <v>35623631</v>
      </c>
      <c r="X11" s="52" t="s">
        <v>112</v>
      </c>
      <c r="Y11" s="47"/>
      <c r="Z11" s="47"/>
      <c r="AA11" s="47"/>
      <c r="AB11" s="56"/>
      <c r="AC11" s="56"/>
      <c r="AD11" s="56"/>
      <c r="AE11" s="57"/>
      <c r="AF11" s="57"/>
      <c r="AG11" s="57"/>
      <c r="AH11" s="57"/>
      <c r="AI11" s="57"/>
      <c r="AJ11" s="57"/>
      <c r="AK11" s="57"/>
      <c r="AL11" s="58"/>
      <c r="AN11" s="57"/>
      <c r="AO11" s="57"/>
      <c r="AP11" s="58"/>
      <c r="AR11" s="57"/>
      <c r="AS11" s="57"/>
      <c r="AT11" s="58"/>
    </row>
    <row r="12" spans="1:46" s="70" customFormat="1" ht="14.25" customHeight="1">
      <c r="A12" s="60" t="s">
        <v>113</v>
      </c>
      <c r="B12" s="60"/>
      <c r="C12" s="61"/>
      <c r="D12" s="62">
        <f aca="true" t="shared" si="1" ref="D12:L12">SUM(D14:D15)</f>
        <v>303251591</v>
      </c>
      <c r="E12" s="62">
        <f t="shared" si="1"/>
        <v>160972385</v>
      </c>
      <c r="F12" s="62">
        <f t="shared" si="1"/>
        <v>65614656</v>
      </c>
      <c r="G12" s="62">
        <f t="shared" si="1"/>
        <v>24788476</v>
      </c>
      <c r="H12" s="62">
        <f t="shared" si="1"/>
        <v>34724238</v>
      </c>
      <c r="I12" s="62">
        <f t="shared" si="1"/>
        <v>2834582</v>
      </c>
      <c r="J12" s="62">
        <f t="shared" si="1"/>
        <v>9285903</v>
      </c>
      <c r="K12" s="62">
        <f t="shared" si="1"/>
        <v>1210257</v>
      </c>
      <c r="L12" s="62">
        <f t="shared" si="1"/>
        <v>82026987</v>
      </c>
      <c r="M12" s="63"/>
      <c r="N12" s="62">
        <f aca="true" t="shared" si="2" ref="N12:W12">SUM(N14:N15)</f>
        <v>142279206</v>
      </c>
      <c r="O12" s="62">
        <f t="shared" si="2"/>
        <v>22854651</v>
      </c>
      <c r="P12" s="62">
        <f t="shared" si="2"/>
        <v>20253676</v>
      </c>
      <c r="Q12" s="62">
        <f t="shared" si="2"/>
        <v>1289561</v>
      </c>
      <c r="R12" s="62">
        <f t="shared" si="2"/>
        <v>2764483</v>
      </c>
      <c r="S12" s="62">
        <f t="shared" si="2"/>
        <v>6651399</v>
      </c>
      <c r="T12" s="62">
        <f t="shared" si="2"/>
        <v>15027247</v>
      </c>
      <c r="U12" s="62">
        <f t="shared" si="2"/>
        <v>24986756</v>
      </c>
      <c r="V12" s="62">
        <f t="shared" si="2"/>
        <v>5288227</v>
      </c>
      <c r="W12" s="64">
        <f t="shared" si="2"/>
        <v>43163206</v>
      </c>
      <c r="X12" s="65" t="s">
        <v>114</v>
      </c>
      <c r="Y12" s="66"/>
      <c r="Z12" s="66"/>
      <c r="AA12" s="66"/>
      <c r="AB12" s="67"/>
      <c r="AC12" s="67"/>
      <c r="AD12" s="67"/>
      <c r="AE12" s="68"/>
      <c r="AF12" s="68"/>
      <c r="AG12" s="68"/>
      <c r="AH12" s="68"/>
      <c r="AI12" s="68"/>
      <c r="AJ12" s="68"/>
      <c r="AK12" s="68"/>
      <c r="AL12" s="69"/>
      <c r="AN12" s="68"/>
      <c r="AO12" s="68"/>
      <c r="AP12" s="69"/>
      <c r="AR12" s="68"/>
      <c r="AS12" s="68"/>
      <c r="AT12" s="69"/>
    </row>
    <row r="13" spans="1:30" s="70" customFormat="1" ht="28.5" customHeight="1">
      <c r="A13" s="71" t="s">
        <v>32</v>
      </c>
      <c r="B13" s="71"/>
      <c r="C13" s="72"/>
      <c r="D13" s="73">
        <v>100</v>
      </c>
      <c r="E13" s="74">
        <f aca="true" t="shared" si="3" ref="E13:L13">E12/$D$12*100</f>
        <v>53.0821238131608</v>
      </c>
      <c r="F13" s="74">
        <f t="shared" si="3"/>
        <v>21.63703602794948</v>
      </c>
      <c r="G13" s="74">
        <f t="shared" si="3"/>
        <v>8.174227847661976</v>
      </c>
      <c r="H13" s="74">
        <f t="shared" si="3"/>
        <v>11.450636709107982</v>
      </c>
      <c r="I13" s="74">
        <f t="shared" si="3"/>
        <v>0.934729473521542</v>
      </c>
      <c r="J13" s="74">
        <f t="shared" si="3"/>
        <v>3.062111881879624</v>
      </c>
      <c r="K13" s="74">
        <f t="shared" si="3"/>
        <v>0.39909337194540884</v>
      </c>
      <c r="L13" s="74">
        <f t="shared" si="3"/>
        <v>27.04915305786475</v>
      </c>
      <c r="M13" s="75"/>
      <c r="N13" s="74">
        <f aca="true" t="shared" si="4" ref="N13:W13">N12/$D$12*100</f>
        <v>46.917876186839194</v>
      </c>
      <c r="O13" s="74">
        <f t="shared" si="4"/>
        <v>7.536531275774906</v>
      </c>
      <c r="P13" s="74">
        <f t="shared" si="4"/>
        <v>6.678835858110964</v>
      </c>
      <c r="Q13" s="74">
        <f t="shared" si="4"/>
        <v>0.4252445950069228</v>
      </c>
      <c r="R13" s="74">
        <f t="shared" si="4"/>
        <v>0.9116136838338961</v>
      </c>
      <c r="S13" s="74">
        <f t="shared" si="4"/>
        <v>2.1933599682251956</v>
      </c>
      <c r="T13" s="74">
        <f t="shared" si="4"/>
        <v>4.955372847491508</v>
      </c>
      <c r="U13" s="74">
        <f t="shared" si="4"/>
        <v>8.239612500499627</v>
      </c>
      <c r="V13" s="74">
        <f t="shared" si="4"/>
        <v>1.7438414692439321</v>
      </c>
      <c r="W13" s="76">
        <f t="shared" si="4"/>
        <v>14.233463988652248</v>
      </c>
      <c r="X13" s="65" t="s">
        <v>33</v>
      </c>
      <c r="Y13" s="66"/>
      <c r="Z13" s="66"/>
      <c r="AA13" s="66"/>
      <c r="AB13" s="66"/>
      <c r="AC13" s="66"/>
      <c r="AD13" s="66"/>
    </row>
    <row r="14" spans="1:46" s="70" customFormat="1" ht="15" customHeight="1">
      <c r="A14" s="71" t="s">
        <v>34</v>
      </c>
      <c r="B14" s="71"/>
      <c r="C14" s="77"/>
      <c r="D14" s="62">
        <f aca="true" t="shared" si="5" ref="D14:L14">SUM(D17:D20)</f>
        <v>152702575</v>
      </c>
      <c r="E14" s="62">
        <f t="shared" si="5"/>
        <v>79971959</v>
      </c>
      <c r="F14" s="62">
        <f t="shared" si="5"/>
        <v>46100809</v>
      </c>
      <c r="G14" s="62">
        <f t="shared" si="5"/>
        <v>18338427</v>
      </c>
      <c r="H14" s="63">
        <f t="shared" si="5"/>
        <v>23402028</v>
      </c>
      <c r="I14" s="62">
        <f t="shared" si="5"/>
        <v>1344328</v>
      </c>
      <c r="J14" s="62">
        <f t="shared" si="5"/>
        <v>6350687</v>
      </c>
      <c r="K14" s="63">
        <f t="shared" si="5"/>
        <v>567424</v>
      </c>
      <c r="L14" s="63">
        <f t="shared" si="5"/>
        <v>25608711</v>
      </c>
      <c r="M14" s="78"/>
      <c r="N14" s="63">
        <f aca="true" t="shared" si="6" ref="N14:W14">SUM(N17:N20)</f>
        <v>72730616</v>
      </c>
      <c r="O14" s="63">
        <f t="shared" si="6"/>
        <v>15155816</v>
      </c>
      <c r="P14" s="63">
        <f t="shared" si="6"/>
        <v>8341533</v>
      </c>
      <c r="Q14" s="63">
        <f t="shared" si="6"/>
        <v>560868</v>
      </c>
      <c r="R14" s="63">
        <f t="shared" si="6"/>
        <v>1848429</v>
      </c>
      <c r="S14" s="63">
        <f t="shared" si="6"/>
        <v>3609700</v>
      </c>
      <c r="T14" s="63">
        <f t="shared" si="6"/>
        <v>4855128</v>
      </c>
      <c r="U14" s="63">
        <f t="shared" si="6"/>
        <v>19455414</v>
      </c>
      <c r="V14" s="63">
        <f t="shared" si="6"/>
        <v>1816328</v>
      </c>
      <c r="W14" s="79">
        <f t="shared" si="6"/>
        <v>17087400</v>
      </c>
      <c r="X14" s="80" t="s">
        <v>35</v>
      </c>
      <c r="Y14" s="81"/>
      <c r="Z14" s="81"/>
      <c r="AA14" s="81"/>
      <c r="AB14" s="81"/>
      <c r="AC14" s="81"/>
      <c r="AD14" s="81"/>
      <c r="AE14" s="82">
        <f aca="true" t="shared" si="7" ref="AE14:AK14">SUM(AE17:AE20)</f>
        <v>408445</v>
      </c>
      <c r="AF14" s="82">
        <f t="shared" si="7"/>
        <v>4046895</v>
      </c>
      <c r="AG14" s="82">
        <f t="shared" si="7"/>
        <v>43609</v>
      </c>
      <c r="AH14" s="82">
        <f t="shared" si="7"/>
        <v>149209</v>
      </c>
      <c r="AI14" s="82">
        <f t="shared" si="7"/>
        <v>617</v>
      </c>
      <c r="AJ14" s="82">
        <f t="shared" si="7"/>
        <v>1617775</v>
      </c>
      <c r="AK14" s="82">
        <f t="shared" si="7"/>
        <v>84137</v>
      </c>
      <c r="AL14" s="69">
        <f>SUM(AE14:AK14)</f>
        <v>6350687</v>
      </c>
      <c r="AN14" s="82">
        <f>SUM(AN17:AN20)</f>
        <v>1808517</v>
      </c>
      <c r="AO14" s="82">
        <f>SUM(AO17:AO20)</f>
        <v>39912</v>
      </c>
      <c r="AP14" s="69">
        <f>AN14+AO14</f>
        <v>1848429</v>
      </c>
      <c r="AR14" s="82">
        <f>SUM(AR17:AR20)</f>
        <v>2440211</v>
      </c>
      <c r="AS14" s="82">
        <f>SUM(AS17:AS20)</f>
        <v>1169489</v>
      </c>
      <c r="AT14" s="69">
        <f>AR14+AS14</f>
        <v>3609700</v>
      </c>
    </row>
    <row r="15" spans="1:46" s="70" customFormat="1" ht="15" customHeight="1">
      <c r="A15" s="71" t="s">
        <v>36</v>
      </c>
      <c r="B15" s="71"/>
      <c r="C15" s="77"/>
      <c r="D15" s="63">
        <f aca="true" t="shared" si="8" ref="D15:L15">D21+D25+D35+D39+D50+D60</f>
        <v>150549016</v>
      </c>
      <c r="E15" s="62">
        <f t="shared" si="8"/>
        <v>81000426</v>
      </c>
      <c r="F15" s="63">
        <f t="shared" si="8"/>
        <v>19513847</v>
      </c>
      <c r="G15" s="63">
        <f t="shared" si="8"/>
        <v>6450049</v>
      </c>
      <c r="H15" s="63">
        <f t="shared" si="8"/>
        <v>11322210</v>
      </c>
      <c r="I15" s="63">
        <f t="shared" si="8"/>
        <v>1490254</v>
      </c>
      <c r="J15" s="63">
        <f t="shared" si="8"/>
        <v>2935216</v>
      </c>
      <c r="K15" s="63">
        <f t="shared" si="8"/>
        <v>642833</v>
      </c>
      <c r="L15" s="63">
        <f t="shared" si="8"/>
        <v>56418276</v>
      </c>
      <c r="M15" s="78"/>
      <c r="N15" s="63">
        <f aca="true" t="shared" si="9" ref="N15:W15">N21+N25+N35+N39+N50+N60</f>
        <v>69548590</v>
      </c>
      <c r="O15" s="63">
        <f t="shared" si="9"/>
        <v>7698835</v>
      </c>
      <c r="P15" s="63">
        <f t="shared" si="9"/>
        <v>11912143</v>
      </c>
      <c r="Q15" s="63">
        <f t="shared" si="9"/>
        <v>728693</v>
      </c>
      <c r="R15" s="63">
        <f t="shared" si="9"/>
        <v>916054</v>
      </c>
      <c r="S15" s="63">
        <f t="shared" si="9"/>
        <v>3041699</v>
      </c>
      <c r="T15" s="63">
        <f t="shared" si="9"/>
        <v>10172119</v>
      </c>
      <c r="U15" s="63">
        <f t="shared" si="9"/>
        <v>5531342</v>
      </c>
      <c r="V15" s="63">
        <f t="shared" si="9"/>
        <v>3471899</v>
      </c>
      <c r="W15" s="79">
        <f t="shared" si="9"/>
        <v>26075806</v>
      </c>
      <c r="X15" s="80" t="s">
        <v>37</v>
      </c>
      <c r="Y15" s="81"/>
      <c r="Z15" s="81"/>
      <c r="AA15" s="81"/>
      <c r="AB15" s="81"/>
      <c r="AC15" s="81"/>
      <c r="AD15" s="81"/>
      <c r="AE15" s="82">
        <f aca="true" t="shared" si="10" ref="AE15:AK15">AE21+AE25+AE35+AE39+AE50+AE60</f>
        <v>190200</v>
      </c>
      <c r="AF15" s="82">
        <f t="shared" si="10"/>
        <v>1982911</v>
      </c>
      <c r="AG15" s="82">
        <f t="shared" si="10"/>
        <v>101020</v>
      </c>
      <c r="AH15" s="82">
        <f t="shared" si="10"/>
        <v>947</v>
      </c>
      <c r="AI15" s="82">
        <f t="shared" si="10"/>
        <v>137</v>
      </c>
      <c r="AJ15" s="82">
        <f t="shared" si="10"/>
        <v>625028</v>
      </c>
      <c r="AK15" s="82">
        <f t="shared" si="10"/>
        <v>34973</v>
      </c>
      <c r="AL15" s="69">
        <f>SUM(AE15:AK15)</f>
        <v>2935216</v>
      </c>
      <c r="AN15" s="82">
        <f>AN21+AN25+AN35+AN39+AN50+AN60</f>
        <v>782162</v>
      </c>
      <c r="AO15" s="82">
        <f>AO21+AO25+AO35+AO39+AO50+AO60</f>
        <v>133892</v>
      </c>
      <c r="AP15" s="69">
        <f>AN15+AO15</f>
        <v>916054</v>
      </c>
      <c r="AR15" s="82">
        <f>AR21+AR25+AR35+AR39+AR50+AR60</f>
        <v>2687838</v>
      </c>
      <c r="AS15" s="82">
        <f>AS21+AS25+AS35+AS39+AS50+AS60</f>
        <v>353861</v>
      </c>
      <c r="AT15" s="69">
        <f>AR15+AS15</f>
        <v>3041699</v>
      </c>
    </row>
    <row r="16" spans="1:30" s="70" customFormat="1" ht="13.5" customHeight="1">
      <c r="A16" s="83"/>
      <c r="B16" s="83"/>
      <c r="C16" s="83"/>
      <c r="D16" s="84"/>
      <c r="E16" s="64"/>
      <c r="F16" s="85"/>
      <c r="G16" s="85"/>
      <c r="H16" s="85"/>
      <c r="I16" s="85"/>
      <c r="J16" s="85"/>
      <c r="K16" s="85"/>
      <c r="L16" s="85"/>
      <c r="M16" s="86"/>
      <c r="N16" s="85"/>
      <c r="O16" s="85"/>
      <c r="P16" s="85"/>
      <c r="Q16" s="85"/>
      <c r="R16" s="85"/>
      <c r="S16" s="85"/>
      <c r="T16" s="85"/>
      <c r="U16" s="85"/>
      <c r="V16" s="85"/>
      <c r="W16" s="79"/>
      <c r="X16" s="87"/>
      <c r="Y16" s="88"/>
      <c r="Z16" s="88"/>
      <c r="AA16" s="88"/>
      <c r="AB16" s="88"/>
      <c r="AC16" s="88"/>
      <c r="AD16" s="88"/>
    </row>
    <row r="17" spans="1:46" s="1" customFormat="1" ht="14.25" customHeight="1">
      <c r="A17" s="89" t="s">
        <v>38</v>
      </c>
      <c r="B17" s="90" t="s">
        <v>39</v>
      </c>
      <c r="C17" s="90"/>
      <c r="D17" s="91">
        <f>E17+N17</f>
        <v>61267021</v>
      </c>
      <c r="E17" s="92">
        <f>F17+SUM(I17:L17)</f>
        <v>32458774</v>
      </c>
      <c r="F17" s="92">
        <v>19925810</v>
      </c>
      <c r="G17" s="92">
        <v>7832200</v>
      </c>
      <c r="H17" s="93">
        <v>10146917</v>
      </c>
      <c r="I17" s="92">
        <v>516582</v>
      </c>
      <c r="J17" s="50">
        <f>AL17</f>
        <v>2559935</v>
      </c>
      <c r="K17" s="92">
        <v>219860</v>
      </c>
      <c r="L17" s="92">
        <v>9236587</v>
      </c>
      <c r="M17" s="94"/>
      <c r="N17" s="93">
        <f>SUM(O17:W17)</f>
        <v>28808247</v>
      </c>
      <c r="O17" s="95">
        <v>5728452</v>
      </c>
      <c r="P17" s="93">
        <v>3321595</v>
      </c>
      <c r="Q17" s="93">
        <v>38248</v>
      </c>
      <c r="R17" s="93">
        <f>AP17</f>
        <v>695411</v>
      </c>
      <c r="S17" s="93">
        <f>AT17</f>
        <v>1510067</v>
      </c>
      <c r="T17" s="93">
        <v>3759106</v>
      </c>
      <c r="U17" s="93">
        <v>6511939</v>
      </c>
      <c r="V17" s="93">
        <v>609229</v>
      </c>
      <c r="W17" s="96">
        <v>6634200</v>
      </c>
      <c r="X17" s="97" t="s">
        <v>38</v>
      </c>
      <c r="Y17" s="89"/>
      <c r="Z17" s="89"/>
      <c r="AA17" s="89"/>
      <c r="AB17" s="89"/>
      <c r="AC17" s="89"/>
      <c r="AD17" s="89"/>
      <c r="AE17" s="1">
        <v>170599</v>
      </c>
      <c r="AF17" s="1">
        <v>1658030</v>
      </c>
      <c r="AG17" s="1">
        <v>19470</v>
      </c>
      <c r="AJ17" s="1">
        <v>678527</v>
      </c>
      <c r="AK17" s="1">
        <v>33309</v>
      </c>
      <c r="AL17" s="69">
        <f aca="true" t="shared" si="11" ref="AL17:AL30">SUM(AE17:AK17)</f>
        <v>2559935</v>
      </c>
      <c r="AN17" s="1">
        <v>691976</v>
      </c>
      <c r="AO17" s="1">
        <v>3435</v>
      </c>
      <c r="AP17" s="69">
        <f aca="true" t="shared" si="12" ref="AP17:AP30">AN17+AO17</f>
        <v>695411</v>
      </c>
      <c r="AR17" s="1">
        <v>994990</v>
      </c>
      <c r="AS17" s="1">
        <v>515077</v>
      </c>
      <c r="AT17" s="69">
        <f aca="true" t="shared" si="13" ref="AT17:AT44">AR17+AS17</f>
        <v>1510067</v>
      </c>
    </row>
    <row r="18" spans="1:46" s="1" customFormat="1" ht="14.25" customHeight="1">
      <c r="A18" s="89" t="s">
        <v>40</v>
      </c>
      <c r="B18" s="90" t="s">
        <v>41</v>
      </c>
      <c r="C18" s="90"/>
      <c r="D18" s="91">
        <f>E18+N18</f>
        <v>53576151</v>
      </c>
      <c r="E18" s="92">
        <f>F18+SUM(I18:L18)</f>
        <v>26696798</v>
      </c>
      <c r="F18" s="92">
        <v>16854128</v>
      </c>
      <c r="G18" s="92">
        <v>7022771</v>
      </c>
      <c r="H18" s="93">
        <v>8533255</v>
      </c>
      <c r="I18" s="92">
        <v>439441</v>
      </c>
      <c r="J18" s="50">
        <f>AL18</f>
        <v>2382423</v>
      </c>
      <c r="K18" s="92">
        <v>189439</v>
      </c>
      <c r="L18" s="92">
        <v>6831367</v>
      </c>
      <c r="M18" s="94"/>
      <c r="N18" s="93">
        <f>SUM(O18:W18)</f>
        <v>26879353</v>
      </c>
      <c r="O18" s="93">
        <v>5605688</v>
      </c>
      <c r="P18" s="93">
        <v>2554023</v>
      </c>
      <c r="Q18" s="93">
        <v>398401</v>
      </c>
      <c r="R18" s="93">
        <f>AP18</f>
        <v>676629</v>
      </c>
      <c r="S18" s="93">
        <f>AT18</f>
        <v>1267581</v>
      </c>
      <c r="T18" s="93">
        <v>516340</v>
      </c>
      <c r="U18" s="93">
        <v>8738095</v>
      </c>
      <c r="V18" s="93">
        <v>339996</v>
      </c>
      <c r="W18" s="96">
        <v>6782600</v>
      </c>
      <c r="X18" s="97" t="s">
        <v>40</v>
      </c>
      <c r="Y18" s="89"/>
      <c r="Z18" s="89"/>
      <c r="AA18" s="89"/>
      <c r="AB18" s="89"/>
      <c r="AC18" s="89"/>
      <c r="AD18" s="89"/>
      <c r="AE18" s="1">
        <v>155728</v>
      </c>
      <c r="AF18" s="1">
        <v>1495886</v>
      </c>
      <c r="AG18" s="1">
        <v>16080</v>
      </c>
      <c r="AH18" s="1">
        <v>41156</v>
      </c>
      <c r="AI18" s="1">
        <v>617</v>
      </c>
      <c r="AJ18" s="1">
        <v>639187</v>
      </c>
      <c r="AK18" s="1">
        <v>33769</v>
      </c>
      <c r="AL18" s="69">
        <f t="shared" si="11"/>
        <v>2382423</v>
      </c>
      <c r="AN18" s="1">
        <v>662419</v>
      </c>
      <c r="AO18" s="1">
        <v>14210</v>
      </c>
      <c r="AP18" s="69">
        <f t="shared" si="12"/>
        <v>676629</v>
      </c>
      <c r="AR18" s="1">
        <v>780210</v>
      </c>
      <c r="AS18" s="1">
        <v>487371</v>
      </c>
      <c r="AT18" s="69">
        <f t="shared" si="13"/>
        <v>1267581</v>
      </c>
    </row>
    <row r="19" spans="1:46" s="1" customFormat="1" ht="14.25" customHeight="1">
      <c r="A19" s="89" t="s">
        <v>42</v>
      </c>
      <c r="B19" s="90" t="s">
        <v>43</v>
      </c>
      <c r="C19" s="90"/>
      <c r="D19" s="91">
        <f>E19+N19</f>
        <v>23931387</v>
      </c>
      <c r="E19" s="92">
        <f>F19+SUM(I19:L19)</f>
        <v>12967038</v>
      </c>
      <c r="F19" s="92">
        <v>5650108</v>
      </c>
      <c r="G19" s="92">
        <v>2113270</v>
      </c>
      <c r="H19" s="93">
        <v>2843149</v>
      </c>
      <c r="I19" s="92">
        <v>229102</v>
      </c>
      <c r="J19" s="50">
        <f>AL19</f>
        <v>775118</v>
      </c>
      <c r="K19" s="92">
        <v>98831</v>
      </c>
      <c r="L19" s="92">
        <v>6213879</v>
      </c>
      <c r="M19" s="94"/>
      <c r="N19" s="93">
        <f>SUM(O19:W19)</f>
        <v>10964349</v>
      </c>
      <c r="O19" s="93">
        <v>2297941</v>
      </c>
      <c r="P19" s="93">
        <v>1764060</v>
      </c>
      <c r="Q19" s="93">
        <v>29585</v>
      </c>
      <c r="R19" s="93">
        <f>AP19</f>
        <v>297543</v>
      </c>
      <c r="S19" s="93">
        <f>AT19</f>
        <v>353538</v>
      </c>
      <c r="T19" s="93">
        <v>575828</v>
      </c>
      <c r="U19" s="93">
        <v>2486212</v>
      </c>
      <c r="V19" s="93">
        <v>682142</v>
      </c>
      <c r="W19" s="96">
        <v>2477500</v>
      </c>
      <c r="X19" s="97" t="s">
        <v>42</v>
      </c>
      <c r="Y19" s="89"/>
      <c r="Z19" s="89"/>
      <c r="AA19" s="89"/>
      <c r="AB19" s="89"/>
      <c r="AC19" s="89"/>
      <c r="AD19" s="89"/>
      <c r="AE19" s="1">
        <v>46677</v>
      </c>
      <c r="AF19" s="1">
        <v>532444</v>
      </c>
      <c r="AG19" s="1">
        <v>8059</v>
      </c>
      <c r="AJ19" s="1">
        <v>177987</v>
      </c>
      <c r="AK19" s="1">
        <v>9951</v>
      </c>
      <c r="AL19" s="69">
        <f t="shared" si="11"/>
        <v>775118</v>
      </c>
      <c r="AN19" s="1">
        <v>280169</v>
      </c>
      <c r="AO19" s="1">
        <v>17374</v>
      </c>
      <c r="AP19" s="69">
        <f t="shared" si="12"/>
        <v>297543</v>
      </c>
      <c r="AR19" s="1">
        <v>239132</v>
      </c>
      <c r="AS19" s="1">
        <v>114406</v>
      </c>
      <c r="AT19" s="69">
        <f t="shared" si="13"/>
        <v>353538</v>
      </c>
    </row>
    <row r="20" spans="1:46" s="1" customFormat="1" ht="14.25" customHeight="1">
      <c r="A20" s="89" t="s">
        <v>44</v>
      </c>
      <c r="B20" s="90" t="s">
        <v>45</v>
      </c>
      <c r="C20" s="90"/>
      <c r="D20" s="91">
        <f>E20+N20</f>
        <v>13928016</v>
      </c>
      <c r="E20" s="92">
        <f>F20+SUM(I20:L20)</f>
        <v>7849349</v>
      </c>
      <c r="F20" s="92">
        <v>3670763</v>
      </c>
      <c r="G20" s="92">
        <v>1370186</v>
      </c>
      <c r="H20" s="93">
        <v>1878707</v>
      </c>
      <c r="I20" s="92">
        <v>159203</v>
      </c>
      <c r="J20" s="50">
        <f>AL20</f>
        <v>633211</v>
      </c>
      <c r="K20" s="92">
        <v>59294</v>
      </c>
      <c r="L20" s="92">
        <v>3326878</v>
      </c>
      <c r="M20" s="94"/>
      <c r="N20" s="93">
        <f>SUM(O20:W20)</f>
        <v>6078667</v>
      </c>
      <c r="O20" s="93">
        <v>1523735</v>
      </c>
      <c r="P20" s="93">
        <v>701855</v>
      </c>
      <c r="Q20" s="93">
        <v>94634</v>
      </c>
      <c r="R20" s="93">
        <f>AP20</f>
        <v>178846</v>
      </c>
      <c r="S20" s="93">
        <f>AT20</f>
        <v>478514</v>
      </c>
      <c r="T20" s="93">
        <v>3854</v>
      </c>
      <c r="U20" s="93">
        <v>1719168</v>
      </c>
      <c r="V20" s="93">
        <v>184961</v>
      </c>
      <c r="W20" s="96">
        <v>1193100</v>
      </c>
      <c r="X20" s="97" t="s">
        <v>44</v>
      </c>
      <c r="Y20" s="89"/>
      <c r="Z20" s="89"/>
      <c r="AA20" s="89"/>
      <c r="AB20" s="89"/>
      <c r="AC20" s="89"/>
      <c r="AD20" s="89"/>
      <c r="AE20" s="1">
        <v>35441</v>
      </c>
      <c r="AF20" s="1">
        <v>360535</v>
      </c>
      <c r="AG20" s="1">
        <v>0</v>
      </c>
      <c r="AH20" s="1">
        <v>108053</v>
      </c>
      <c r="AJ20" s="1">
        <v>122074</v>
      </c>
      <c r="AK20" s="1">
        <v>7108</v>
      </c>
      <c r="AL20" s="69">
        <f t="shared" si="11"/>
        <v>633211</v>
      </c>
      <c r="AN20" s="1">
        <v>173953</v>
      </c>
      <c r="AO20" s="1">
        <v>4893</v>
      </c>
      <c r="AP20" s="69">
        <f t="shared" si="12"/>
        <v>178846</v>
      </c>
      <c r="AR20" s="1">
        <v>425879</v>
      </c>
      <c r="AS20" s="1">
        <v>52635</v>
      </c>
      <c r="AT20" s="69">
        <f t="shared" si="13"/>
        <v>478514</v>
      </c>
    </row>
    <row r="21" spans="1:46" s="1" customFormat="1" ht="28.5" customHeight="1">
      <c r="A21" s="98" t="s">
        <v>46</v>
      </c>
      <c r="B21" s="99" t="s">
        <v>47</v>
      </c>
      <c r="C21" s="99"/>
      <c r="D21" s="100">
        <f aca="true" t="shared" si="14" ref="D21:L21">SUM(D22:D24)</f>
        <v>14485164</v>
      </c>
      <c r="E21" s="62">
        <f t="shared" si="14"/>
        <v>7356872</v>
      </c>
      <c r="F21" s="62">
        <f t="shared" si="14"/>
        <v>1833647</v>
      </c>
      <c r="G21" s="63">
        <f t="shared" si="14"/>
        <v>695291</v>
      </c>
      <c r="H21" s="63">
        <f t="shared" si="14"/>
        <v>954387</v>
      </c>
      <c r="I21" s="63">
        <f t="shared" si="14"/>
        <v>132134</v>
      </c>
      <c r="J21" s="63">
        <f t="shared" si="14"/>
        <v>299089</v>
      </c>
      <c r="K21" s="63">
        <f t="shared" si="14"/>
        <v>56993</v>
      </c>
      <c r="L21" s="63">
        <f t="shared" si="14"/>
        <v>5035009</v>
      </c>
      <c r="M21" s="78"/>
      <c r="N21" s="63">
        <f aca="true" t="shared" si="15" ref="N21:W21">SUM(N22:N24)</f>
        <v>7128292</v>
      </c>
      <c r="O21" s="63">
        <f t="shared" si="15"/>
        <v>971779</v>
      </c>
      <c r="P21" s="63">
        <f t="shared" si="15"/>
        <v>1160279</v>
      </c>
      <c r="Q21" s="63">
        <f t="shared" si="15"/>
        <v>288705</v>
      </c>
      <c r="R21" s="63">
        <f t="shared" si="15"/>
        <v>192236</v>
      </c>
      <c r="S21" s="63">
        <f t="shared" si="15"/>
        <v>348584</v>
      </c>
      <c r="T21" s="63">
        <f t="shared" si="15"/>
        <v>1434630</v>
      </c>
      <c r="U21" s="63">
        <f t="shared" si="15"/>
        <v>427182</v>
      </c>
      <c r="V21" s="63">
        <f t="shared" si="15"/>
        <v>172597</v>
      </c>
      <c r="W21" s="79">
        <f t="shared" si="15"/>
        <v>2132300</v>
      </c>
      <c r="X21" s="101" t="s">
        <v>46</v>
      </c>
      <c r="Y21" s="67"/>
      <c r="Z21" s="67"/>
      <c r="AA21" s="67"/>
      <c r="AB21" s="67"/>
      <c r="AC21" s="67"/>
      <c r="AD21" s="67"/>
      <c r="AE21" s="82">
        <f aca="true" t="shared" si="16" ref="AE21:AK21">SUM(AE22:AE24)</f>
        <v>21593</v>
      </c>
      <c r="AF21" s="82">
        <f t="shared" si="16"/>
        <v>207112</v>
      </c>
      <c r="AG21" s="82">
        <f t="shared" si="16"/>
        <v>280</v>
      </c>
      <c r="AH21" s="82">
        <f t="shared" si="16"/>
        <v>0</v>
      </c>
      <c r="AI21" s="82">
        <f t="shared" si="16"/>
        <v>0</v>
      </c>
      <c r="AJ21" s="82">
        <f t="shared" si="16"/>
        <v>67102</v>
      </c>
      <c r="AK21" s="82">
        <f t="shared" si="16"/>
        <v>3002</v>
      </c>
      <c r="AL21" s="69">
        <f t="shared" si="11"/>
        <v>299089</v>
      </c>
      <c r="AN21" s="82">
        <f>SUM(AN22:AN24)</f>
        <v>170429</v>
      </c>
      <c r="AO21" s="82">
        <f>SUM(AO22:AO24)</f>
        <v>21807</v>
      </c>
      <c r="AP21" s="69">
        <f t="shared" si="12"/>
        <v>192236</v>
      </c>
      <c r="AR21" s="82">
        <f>SUM(AR22:AR24)</f>
        <v>310261</v>
      </c>
      <c r="AS21" s="82">
        <f>SUM(AS22:AS24)</f>
        <v>38323</v>
      </c>
      <c r="AT21" s="69">
        <f t="shared" si="13"/>
        <v>348584</v>
      </c>
    </row>
    <row r="22" spans="1:46" s="1" customFormat="1" ht="14.25" customHeight="1">
      <c r="A22" s="56" t="s">
        <v>115</v>
      </c>
      <c r="B22" s="102" t="s">
        <v>48</v>
      </c>
      <c r="C22" s="102"/>
      <c r="D22" s="91">
        <f>E22+N22</f>
        <v>5371415</v>
      </c>
      <c r="E22" s="92">
        <f>F22+SUM(I22:L22)</f>
        <v>2443818</v>
      </c>
      <c r="F22" s="92">
        <v>593684</v>
      </c>
      <c r="G22" s="92">
        <v>250325</v>
      </c>
      <c r="H22" s="93">
        <v>289040</v>
      </c>
      <c r="I22" s="92">
        <v>44455</v>
      </c>
      <c r="J22" s="50">
        <f>AL22</f>
        <v>100676</v>
      </c>
      <c r="K22" s="92">
        <v>19174</v>
      </c>
      <c r="L22" s="92">
        <v>1685829</v>
      </c>
      <c r="M22" s="94"/>
      <c r="N22" s="93">
        <f>SUM(O22:W22)</f>
        <v>2927597</v>
      </c>
      <c r="O22" s="93">
        <v>482459</v>
      </c>
      <c r="P22" s="93">
        <v>325450</v>
      </c>
      <c r="Q22" s="93">
        <v>233033</v>
      </c>
      <c r="R22" s="93">
        <f>AP22</f>
        <v>135541</v>
      </c>
      <c r="S22" s="93">
        <f>AT22</f>
        <v>70195</v>
      </c>
      <c r="T22" s="93">
        <v>676316</v>
      </c>
      <c r="U22" s="93">
        <v>135559</v>
      </c>
      <c r="V22" s="93">
        <v>22644</v>
      </c>
      <c r="W22" s="96">
        <v>846400</v>
      </c>
      <c r="X22" s="97" t="s">
        <v>49</v>
      </c>
      <c r="Y22" s="89"/>
      <c r="Z22" s="89"/>
      <c r="AA22" s="89"/>
      <c r="AB22" s="89"/>
      <c r="AC22" s="89"/>
      <c r="AD22" s="89"/>
      <c r="AE22" s="1">
        <v>7987</v>
      </c>
      <c r="AF22" s="1">
        <v>66031</v>
      </c>
      <c r="AG22" s="1">
        <v>131</v>
      </c>
      <c r="AJ22" s="1">
        <v>25674</v>
      </c>
      <c r="AK22" s="1">
        <v>853</v>
      </c>
      <c r="AL22" s="69">
        <f t="shared" si="11"/>
        <v>100676</v>
      </c>
      <c r="AN22" s="1">
        <v>135541</v>
      </c>
      <c r="AO22" s="1">
        <v>0</v>
      </c>
      <c r="AP22" s="69">
        <f t="shared" si="12"/>
        <v>135541</v>
      </c>
      <c r="AR22" s="1">
        <v>59966</v>
      </c>
      <c r="AS22" s="1">
        <v>10229</v>
      </c>
      <c r="AT22" s="69">
        <f t="shared" si="13"/>
        <v>70195</v>
      </c>
    </row>
    <row r="23" spans="1:46" s="1" customFormat="1" ht="14.25" customHeight="1">
      <c r="A23" s="56" t="s">
        <v>50</v>
      </c>
      <c r="B23" s="102" t="s">
        <v>51</v>
      </c>
      <c r="C23" s="102"/>
      <c r="D23" s="91">
        <f>E23+N23</f>
        <v>6277366</v>
      </c>
      <c r="E23" s="92">
        <f>F23+SUM(I23:L23)</f>
        <v>3556397</v>
      </c>
      <c r="F23" s="92">
        <v>988148</v>
      </c>
      <c r="G23" s="92">
        <v>359032</v>
      </c>
      <c r="H23" s="93">
        <v>530865</v>
      </c>
      <c r="I23" s="92">
        <v>66260</v>
      </c>
      <c r="J23" s="50">
        <f>AL23</f>
        <v>159361</v>
      </c>
      <c r="K23" s="92">
        <v>28580</v>
      </c>
      <c r="L23" s="92">
        <v>2314048</v>
      </c>
      <c r="M23" s="94"/>
      <c r="N23" s="93">
        <f>SUM(O23:W23)</f>
        <v>2720969</v>
      </c>
      <c r="O23" s="93">
        <v>298351</v>
      </c>
      <c r="P23" s="93">
        <v>526996</v>
      </c>
      <c r="Q23" s="93">
        <v>4648</v>
      </c>
      <c r="R23" s="93">
        <f>AP23</f>
        <v>46946</v>
      </c>
      <c r="S23" s="93">
        <f>AT23</f>
        <v>159615</v>
      </c>
      <c r="T23" s="93">
        <v>431150</v>
      </c>
      <c r="U23" s="93">
        <v>254200</v>
      </c>
      <c r="V23" s="93">
        <v>49063</v>
      </c>
      <c r="W23" s="96">
        <v>950000</v>
      </c>
      <c r="X23" s="97" t="s">
        <v>50</v>
      </c>
      <c r="Y23" s="89"/>
      <c r="Z23" s="89"/>
      <c r="AA23" s="89"/>
      <c r="AB23" s="89"/>
      <c r="AC23" s="89"/>
      <c r="AD23" s="89"/>
      <c r="AE23" s="1">
        <v>10956</v>
      </c>
      <c r="AF23" s="1">
        <v>112963</v>
      </c>
      <c r="AG23" s="1">
        <v>149</v>
      </c>
      <c r="AJ23" s="1">
        <v>33864</v>
      </c>
      <c r="AK23" s="1">
        <v>1429</v>
      </c>
      <c r="AL23" s="69">
        <f t="shared" si="11"/>
        <v>159361</v>
      </c>
      <c r="AN23" s="1">
        <v>28591</v>
      </c>
      <c r="AO23" s="1">
        <v>18355</v>
      </c>
      <c r="AP23" s="69">
        <f t="shared" si="12"/>
        <v>46946</v>
      </c>
      <c r="AR23" s="1">
        <v>134669</v>
      </c>
      <c r="AS23" s="1">
        <v>24946</v>
      </c>
      <c r="AT23" s="69">
        <f t="shared" si="13"/>
        <v>159615</v>
      </c>
    </row>
    <row r="24" spans="1:46" s="1" customFormat="1" ht="14.25" customHeight="1">
      <c r="A24" s="56" t="s">
        <v>52</v>
      </c>
      <c r="B24" s="102" t="s">
        <v>53</v>
      </c>
      <c r="C24" s="102"/>
      <c r="D24" s="91">
        <f>E24+N24</f>
        <v>2836383</v>
      </c>
      <c r="E24" s="92">
        <f>F24+SUM(I24:L24)</f>
        <v>1356657</v>
      </c>
      <c r="F24" s="92">
        <v>251815</v>
      </c>
      <c r="G24" s="92">
        <v>85934</v>
      </c>
      <c r="H24" s="93">
        <v>134482</v>
      </c>
      <c r="I24" s="92">
        <v>21419</v>
      </c>
      <c r="J24" s="50">
        <f>AL24</f>
        <v>39052</v>
      </c>
      <c r="K24" s="92">
        <v>9239</v>
      </c>
      <c r="L24" s="92">
        <v>1035132</v>
      </c>
      <c r="M24" s="94"/>
      <c r="N24" s="93">
        <f>SUM(O24:W24)</f>
        <v>1479726</v>
      </c>
      <c r="O24" s="93">
        <v>190969</v>
      </c>
      <c r="P24" s="93">
        <v>307833</v>
      </c>
      <c r="Q24" s="93">
        <v>51024</v>
      </c>
      <c r="R24" s="93">
        <f>AP24</f>
        <v>9749</v>
      </c>
      <c r="S24" s="93">
        <f>AT24</f>
        <v>118774</v>
      </c>
      <c r="T24" s="93">
        <v>327164</v>
      </c>
      <c r="U24" s="93">
        <v>37423</v>
      </c>
      <c r="V24" s="93">
        <v>100890</v>
      </c>
      <c r="W24" s="96">
        <v>335900</v>
      </c>
      <c r="X24" s="97" t="s">
        <v>52</v>
      </c>
      <c r="Y24" s="89"/>
      <c r="Z24" s="89"/>
      <c r="AA24" s="89"/>
      <c r="AB24" s="89"/>
      <c r="AC24" s="89"/>
      <c r="AD24" s="89"/>
      <c r="AE24" s="1">
        <v>2650</v>
      </c>
      <c r="AF24" s="1">
        <v>28118</v>
      </c>
      <c r="AG24" s="1">
        <v>0</v>
      </c>
      <c r="AJ24" s="1">
        <v>7564</v>
      </c>
      <c r="AK24" s="1">
        <v>720</v>
      </c>
      <c r="AL24" s="69">
        <f t="shared" si="11"/>
        <v>39052</v>
      </c>
      <c r="AN24" s="1">
        <v>6297</v>
      </c>
      <c r="AO24" s="1">
        <v>3452</v>
      </c>
      <c r="AP24" s="69">
        <f t="shared" si="12"/>
        <v>9749</v>
      </c>
      <c r="AR24" s="1">
        <v>115626</v>
      </c>
      <c r="AS24" s="1">
        <v>3148</v>
      </c>
      <c r="AT24" s="69">
        <f t="shared" si="13"/>
        <v>118774</v>
      </c>
    </row>
    <row r="25" spans="1:46" s="1" customFormat="1" ht="28.5" customHeight="1">
      <c r="A25" s="98" t="s">
        <v>54</v>
      </c>
      <c r="B25" s="99" t="s">
        <v>55</v>
      </c>
      <c r="C25" s="99"/>
      <c r="D25" s="100">
        <f aca="true" t="shared" si="17" ref="D25:L25">SUM(D26:D34)</f>
        <v>31369984</v>
      </c>
      <c r="E25" s="62">
        <f t="shared" si="17"/>
        <v>17682503</v>
      </c>
      <c r="F25" s="62">
        <f t="shared" si="17"/>
        <v>3354385</v>
      </c>
      <c r="G25" s="63">
        <f t="shared" si="17"/>
        <v>1268658</v>
      </c>
      <c r="H25" s="63">
        <f t="shared" si="17"/>
        <v>1774338</v>
      </c>
      <c r="I25" s="63">
        <f t="shared" si="17"/>
        <v>250531</v>
      </c>
      <c r="J25" s="63">
        <f t="shared" si="17"/>
        <v>564910</v>
      </c>
      <c r="K25" s="63">
        <f t="shared" si="17"/>
        <v>108074</v>
      </c>
      <c r="L25" s="63">
        <f t="shared" si="17"/>
        <v>13404603</v>
      </c>
      <c r="M25" s="78"/>
      <c r="N25" s="63">
        <f aca="true" t="shared" si="18" ref="N25:W25">SUM(N26:N34)</f>
        <v>13687481</v>
      </c>
      <c r="O25" s="63">
        <f t="shared" si="18"/>
        <v>1171870</v>
      </c>
      <c r="P25" s="63">
        <f t="shared" si="18"/>
        <v>2508348</v>
      </c>
      <c r="Q25" s="63">
        <f t="shared" si="18"/>
        <v>122055</v>
      </c>
      <c r="R25" s="63">
        <f t="shared" si="18"/>
        <v>116451</v>
      </c>
      <c r="S25" s="63">
        <f t="shared" si="18"/>
        <v>488708</v>
      </c>
      <c r="T25" s="63">
        <f t="shared" si="18"/>
        <v>1754322</v>
      </c>
      <c r="U25" s="63">
        <f t="shared" si="18"/>
        <v>967881</v>
      </c>
      <c r="V25" s="63">
        <f t="shared" si="18"/>
        <v>961065</v>
      </c>
      <c r="W25" s="79">
        <f t="shared" si="18"/>
        <v>5596781</v>
      </c>
      <c r="X25" s="101" t="s">
        <v>54</v>
      </c>
      <c r="Y25" s="67"/>
      <c r="Z25" s="67"/>
      <c r="AA25" s="67"/>
      <c r="AB25" s="67"/>
      <c r="AC25" s="67"/>
      <c r="AD25" s="67"/>
      <c r="AE25" s="82">
        <f aca="true" t="shared" si="19" ref="AE25:AK25">SUM(AE26:AE34)</f>
        <v>39788</v>
      </c>
      <c r="AF25" s="82">
        <f t="shared" si="19"/>
        <v>393469</v>
      </c>
      <c r="AG25" s="82">
        <f t="shared" si="19"/>
        <v>500</v>
      </c>
      <c r="AH25" s="82">
        <f t="shared" si="19"/>
        <v>0</v>
      </c>
      <c r="AI25" s="82">
        <f t="shared" si="19"/>
        <v>0</v>
      </c>
      <c r="AJ25" s="82">
        <f t="shared" si="19"/>
        <v>127218</v>
      </c>
      <c r="AK25" s="82">
        <f t="shared" si="19"/>
        <v>3935</v>
      </c>
      <c r="AL25" s="69">
        <f t="shared" si="11"/>
        <v>564910</v>
      </c>
      <c r="AN25" s="82">
        <f>SUM(AN26:AN34)</f>
        <v>69924</v>
      </c>
      <c r="AO25" s="82">
        <f>SUM(AO26:AO34)</f>
        <v>46527</v>
      </c>
      <c r="AP25" s="69">
        <f t="shared" si="12"/>
        <v>116451</v>
      </c>
      <c r="AR25" s="82">
        <f>SUM(AR26:AR34)</f>
        <v>398705</v>
      </c>
      <c r="AS25" s="82">
        <f>SUM(AS26:AS34)</f>
        <v>90003</v>
      </c>
      <c r="AT25" s="69">
        <f t="shared" si="13"/>
        <v>488708</v>
      </c>
    </row>
    <row r="26" spans="1:46" s="1" customFormat="1" ht="14.25" customHeight="1">
      <c r="A26" s="56" t="s">
        <v>56</v>
      </c>
      <c r="B26" s="102" t="s">
        <v>57</v>
      </c>
      <c r="C26" s="102"/>
      <c r="D26" s="91">
        <f>E26+N26</f>
        <v>4286434</v>
      </c>
      <c r="E26" s="92">
        <f>F26+SUM(I26:L26)</f>
        <v>2709376</v>
      </c>
      <c r="F26" s="92">
        <v>661094</v>
      </c>
      <c r="G26" s="92">
        <v>268157</v>
      </c>
      <c r="H26" s="93">
        <v>325017</v>
      </c>
      <c r="I26" s="92">
        <v>39193</v>
      </c>
      <c r="J26" s="50">
        <f>AL26</f>
        <v>117004</v>
      </c>
      <c r="K26" s="92">
        <v>16907</v>
      </c>
      <c r="L26" s="92">
        <v>1875178</v>
      </c>
      <c r="M26" s="94"/>
      <c r="N26" s="93">
        <f>SUM(O26:W26)</f>
        <v>1577058</v>
      </c>
      <c r="O26" s="93">
        <v>182879</v>
      </c>
      <c r="P26" s="93">
        <v>306039</v>
      </c>
      <c r="Q26" s="93">
        <v>5083</v>
      </c>
      <c r="R26" s="93">
        <f>AP26</f>
        <v>23160</v>
      </c>
      <c r="S26" s="93">
        <f>AT26</f>
        <v>126091</v>
      </c>
      <c r="T26" s="93">
        <v>93525</v>
      </c>
      <c r="U26" s="93">
        <v>162993</v>
      </c>
      <c r="V26" s="93">
        <v>88888</v>
      </c>
      <c r="W26" s="96">
        <v>588400</v>
      </c>
      <c r="X26" s="97" t="s">
        <v>56</v>
      </c>
      <c r="Y26" s="89"/>
      <c r="Z26" s="89"/>
      <c r="AA26" s="89"/>
      <c r="AB26" s="89"/>
      <c r="AC26" s="89"/>
      <c r="AD26" s="89"/>
      <c r="AE26" s="1">
        <v>8628</v>
      </c>
      <c r="AF26" s="1">
        <v>79410</v>
      </c>
      <c r="AG26" s="1">
        <v>500</v>
      </c>
      <c r="AJ26" s="1">
        <v>27471</v>
      </c>
      <c r="AK26" s="1">
        <v>995</v>
      </c>
      <c r="AL26" s="69">
        <f t="shared" si="11"/>
        <v>117004</v>
      </c>
      <c r="AN26" s="1">
        <v>11241</v>
      </c>
      <c r="AO26" s="1">
        <v>11919</v>
      </c>
      <c r="AP26" s="69">
        <f t="shared" si="12"/>
        <v>23160</v>
      </c>
      <c r="AR26" s="1">
        <v>99740</v>
      </c>
      <c r="AS26" s="1">
        <v>26351</v>
      </c>
      <c r="AT26" s="69">
        <f t="shared" si="13"/>
        <v>126091</v>
      </c>
    </row>
    <row r="27" spans="1:46" s="1" customFormat="1" ht="14.25" customHeight="1">
      <c r="A27" s="56" t="s">
        <v>58</v>
      </c>
      <c r="B27" s="102" t="s">
        <v>59</v>
      </c>
      <c r="C27" s="102"/>
      <c r="D27" s="91">
        <f>E27+N27</f>
        <v>2992848</v>
      </c>
      <c r="E27" s="92">
        <f>F27+SUM(I27:L27)</f>
        <v>1804444</v>
      </c>
      <c r="F27" s="92">
        <v>258467</v>
      </c>
      <c r="G27" s="92">
        <v>110376</v>
      </c>
      <c r="H27" s="93">
        <v>125905</v>
      </c>
      <c r="I27" s="92">
        <v>28382</v>
      </c>
      <c r="J27" s="50">
        <f>AL27</f>
        <v>50065</v>
      </c>
      <c r="K27" s="92">
        <v>12240</v>
      </c>
      <c r="L27" s="92">
        <v>1455290</v>
      </c>
      <c r="M27" s="94"/>
      <c r="N27" s="93">
        <f>SUM(O27:W27)</f>
        <v>1188404</v>
      </c>
      <c r="O27" s="93">
        <v>102364</v>
      </c>
      <c r="P27" s="93">
        <v>174372</v>
      </c>
      <c r="Q27" s="93">
        <v>20680</v>
      </c>
      <c r="R27" s="93">
        <f>AP27</f>
        <v>7629</v>
      </c>
      <c r="S27" s="93">
        <f>AT27</f>
        <v>38496</v>
      </c>
      <c r="T27" s="93">
        <v>197589</v>
      </c>
      <c r="U27" s="93">
        <v>85243</v>
      </c>
      <c r="V27" s="93">
        <v>117650</v>
      </c>
      <c r="W27" s="96">
        <v>444381</v>
      </c>
      <c r="X27" s="97" t="s">
        <v>116</v>
      </c>
      <c r="Y27" s="89"/>
      <c r="Z27" s="89"/>
      <c r="AA27" s="89"/>
      <c r="AB27" s="89"/>
      <c r="AC27" s="89"/>
      <c r="AD27" s="89"/>
      <c r="AE27" s="1">
        <v>3863</v>
      </c>
      <c r="AF27" s="1">
        <v>34569</v>
      </c>
      <c r="AJ27" s="1">
        <v>11633</v>
      </c>
      <c r="AK27" s="1">
        <v>0</v>
      </c>
      <c r="AL27" s="69">
        <f t="shared" si="11"/>
        <v>50065</v>
      </c>
      <c r="AN27" s="1">
        <v>7279</v>
      </c>
      <c r="AO27" s="1">
        <v>350</v>
      </c>
      <c r="AP27" s="69">
        <f t="shared" si="12"/>
        <v>7629</v>
      </c>
      <c r="AR27" s="1">
        <v>30442</v>
      </c>
      <c r="AS27" s="1">
        <v>8054</v>
      </c>
      <c r="AT27" s="69">
        <f t="shared" si="13"/>
        <v>38496</v>
      </c>
    </row>
    <row r="28" spans="1:46" s="1" customFormat="1" ht="14.25" customHeight="1">
      <c r="A28" s="103" t="s">
        <v>117</v>
      </c>
      <c r="B28" s="102" t="s">
        <v>60</v>
      </c>
      <c r="C28" s="102"/>
      <c r="D28" s="91">
        <f>E28+N28</f>
        <v>4351355</v>
      </c>
      <c r="E28" s="92">
        <f>F28+SUM(I28:L28)</f>
        <v>2731575</v>
      </c>
      <c r="F28" s="92">
        <v>548335</v>
      </c>
      <c r="G28" s="92">
        <v>211713</v>
      </c>
      <c r="H28" s="93">
        <v>278305</v>
      </c>
      <c r="I28" s="92">
        <v>39794</v>
      </c>
      <c r="J28" s="50">
        <f>AL28</f>
        <v>91924</v>
      </c>
      <c r="K28" s="92">
        <v>17166</v>
      </c>
      <c r="L28" s="92">
        <v>2034356</v>
      </c>
      <c r="M28" s="94"/>
      <c r="N28" s="93">
        <f>SUM(O28:W28)</f>
        <v>1619780</v>
      </c>
      <c r="O28" s="93">
        <v>153810</v>
      </c>
      <c r="P28" s="93">
        <v>377732</v>
      </c>
      <c r="Q28" s="93">
        <v>16657</v>
      </c>
      <c r="R28" s="93">
        <f>AP28</f>
        <v>2890</v>
      </c>
      <c r="S28" s="93">
        <f>AT28</f>
        <v>87775</v>
      </c>
      <c r="T28" s="93">
        <v>198519</v>
      </c>
      <c r="U28" s="93">
        <v>105772</v>
      </c>
      <c r="V28" s="93">
        <v>109125</v>
      </c>
      <c r="W28" s="96">
        <v>567500</v>
      </c>
      <c r="X28" s="97" t="s">
        <v>118</v>
      </c>
      <c r="Y28" s="89"/>
      <c r="Z28" s="89"/>
      <c r="AA28" s="89"/>
      <c r="AB28" s="89"/>
      <c r="AC28" s="89"/>
      <c r="AD28" s="89"/>
      <c r="AE28" s="1">
        <v>7079</v>
      </c>
      <c r="AF28" s="1">
        <v>62364</v>
      </c>
      <c r="AJ28" s="1">
        <v>21524</v>
      </c>
      <c r="AK28" s="1">
        <v>957</v>
      </c>
      <c r="AL28" s="69">
        <f t="shared" si="11"/>
        <v>91924</v>
      </c>
      <c r="AN28" s="1">
        <v>2690</v>
      </c>
      <c r="AO28" s="1">
        <v>200</v>
      </c>
      <c r="AP28" s="69">
        <f t="shared" si="12"/>
        <v>2890</v>
      </c>
      <c r="AR28" s="1">
        <v>73111</v>
      </c>
      <c r="AS28" s="1">
        <v>14664</v>
      </c>
      <c r="AT28" s="69">
        <f t="shared" si="13"/>
        <v>87775</v>
      </c>
    </row>
    <row r="29" spans="1:46" s="1" customFormat="1" ht="14.25" customHeight="1">
      <c r="A29" s="103" t="s">
        <v>119</v>
      </c>
      <c r="B29" s="102" t="s">
        <v>61</v>
      </c>
      <c r="C29" s="102"/>
      <c r="D29" s="91">
        <f>E29+N29</f>
        <v>3689246</v>
      </c>
      <c r="E29" s="92">
        <f>F29+SUM(I29:L29)</f>
        <v>1955037</v>
      </c>
      <c r="F29" s="92">
        <v>325654</v>
      </c>
      <c r="G29" s="92">
        <v>139781</v>
      </c>
      <c r="H29" s="93">
        <v>152304</v>
      </c>
      <c r="I29" s="92">
        <v>27331</v>
      </c>
      <c r="J29" s="50">
        <f>AL29</f>
        <v>59261</v>
      </c>
      <c r="K29" s="92">
        <v>11791</v>
      </c>
      <c r="L29" s="92">
        <v>1531000</v>
      </c>
      <c r="M29" s="94"/>
      <c r="N29" s="93">
        <f>SUM(O29:W29)</f>
        <v>1734209</v>
      </c>
      <c r="O29" s="93">
        <v>120473</v>
      </c>
      <c r="P29" s="93">
        <v>261259</v>
      </c>
      <c r="Q29" s="93">
        <v>1581</v>
      </c>
      <c r="R29" s="93">
        <f>AP29</f>
        <v>35287</v>
      </c>
      <c r="S29" s="93">
        <f>AT29</f>
        <v>51329</v>
      </c>
      <c r="T29" s="93">
        <v>222784</v>
      </c>
      <c r="U29" s="93">
        <v>58088</v>
      </c>
      <c r="V29" s="93">
        <v>27008</v>
      </c>
      <c r="W29" s="96">
        <v>956400</v>
      </c>
      <c r="X29" s="97" t="s">
        <v>120</v>
      </c>
      <c r="Y29" s="89"/>
      <c r="Z29" s="89"/>
      <c r="AA29" s="89"/>
      <c r="AB29" s="89"/>
      <c r="AC29" s="89"/>
      <c r="AD29" s="89"/>
      <c r="AE29" s="1">
        <v>4316</v>
      </c>
      <c r="AF29" s="1">
        <v>40145</v>
      </c>
      <c r="AJ29" s="1">
        <v>14800</v>
      </c>
      <c r="AK29" s="1">
        <v>0</v>
      </c>
      <c r="AL29" s="69">
        <f t="shared" si="11"/>
        <v>59261</v>
      </c>
      <c r="AN29" s="1">
        <v>23078</v>
      </c>
      <c r="AO29" s="1">
        <v>12209</v>
      </c>
      <c r="AP29" s="69">
        <f t="shared" si="12"/>
        <v>35287</v>
      </c>
      <c r="AR29" s="1">
        <v>42990</v>
      </c>
      <c r="AS29" s="1">
        <v>8339</v>
      </c>
      <c r="AT29" s="69">
        <f t="shared" si="13"/>
        <v>51329</v>
      </c>
    </row>
    <row r="30" spans="1:46" s="1" customFormat="1" ht="14.25" customHeight="1">
      <c r="A30" s="103" t="s">
        <v>121</v>
      </c>
      <c r="B30" s="102" t="s">
        <v>62</v>
      </c>
      <c r="C30" s="102"/>
      <c r="D30" s="91">
        <f>E30+N30</f>
        <v>4134707</v>
      </c>
      <c r="E30" s="92">
        <f>F30+SUM(I30:L30)</f>
        <v>2136781</v>
      </c>
      <c r="F30" s="92">
        <v>260303</v>
      </c>
      <c r="G30" s="92">
        <v>100482</v>
      </c>
      <c r="H30" s="93">
        <v>134927</v>
      </c>
      <c r="I30" s="92">
        <v>28765</v>
      </c>
      <c r="J30" s="50">
        <f>AL30</f>
        <v>53161</v>
      </c>
      <c r="K30" s="92">
        <v>12409</v>
      </c>
      <c r="L30" s="92">
        <v>1782143</v>
      </c>
      <c r="M30" s="94"/>
      <c r="N30" s="93">
        <f>SUM(O30:W30)</f>
        <v>1997926</v>
      </c>
      <c r="O30" s="93">
        <v>165498</v>
      </c>
      <c r="P30" s="93">
        <v>399134</v>
      </c>
      <c r="Q30" s="93">
        <v>1717</v>
      </c>
      <c r="R30" s="93">
        <f>AP30</f>
        <v>6463</v>
      </c>
      <c r="S30" s="93">
        <f>AT30</f>
        <v>36087</v>
      </c>
      <c r="T30" s="93">
        <v>249082</v>
      </c>
      <c r="U30" s="93">
        <v>52624</v>
      </c>
      <c r="V30" s="93">
        <v>287921</v>
      </c>
      <c r="W30" s="96">
        <v>799400</v>
      </c>
      <c r="X30" s="97" t="s">
        <v>122</v>
      </c>
      <c r="Y30" s="89"/>
      <c r="Z30" s="89"/>
      <c r="AA30" s="89"/>
      <c r="AB30" s="89"/>
      <c r="AC30" s="89"/>
      <c r="AD30" s="89"/>
      <c r="AE30" s="1">
        <v>3474</v>
      </c>
      <c r="AF30" s="1">
        <v>38928</v>
      </c>
      <c r="AJ30" s="1">
        <v>10266</v>
      </c>
      <c r="AK30" s="1">
        <v>493</v>
      </c>
      <c r="AL30" s="69">
        <f t="shared" si="11"/>
        <v>53161</v>
      </c>
      <c r="AN30" s="1">
        <v>5125</v>
      </c>
      <c r="AO30" s="1">
        <v>1338</v>
      </c>
      <c r="AP30" s="69">
        <f t="shared" si="12"/>
        <v>6463</v>
      </c>
      <c r="AR30" s="1">
        <v>28090</v>
      </c>
      <c r="AS30" s="1">
        <v>7997</v>
      </c>
      <c r="AT30" s="69">
        <f t="shared" si="13"/>
        <v>36087</v>
      </c>
    </row>
    <row r="31" spans="1:46" s="1" customFormat="1" ht="12.75" customHeight="1">
      <c r="A31" s="104"/>
      <c r="B31" s="102"/>
      <c r="C31" s="102"/>
      <c r="D31" s="91"/>
      <c r="E31" s="92"/>
      <c r="F31" s="92"/>
      <c r="G31" s="92"/>
      <c r="H31" s="93"/>
      <c r="I31" s="92"/>
      <c r="J31" s="50"/>
      <c r="K31" s="92"/>
      <c r="L31" s="92"/>
      <c r="M31" s="94"/>
      <c r="N31" s="93"/>
      <c r="O31" s="93"/>
      <c r="P31" s="93"/>
      <c r="Q31" s="93"/>
      <c r="R31" s="93"/>
      <c r="S31" s="93"/>
      <c r="T31" s="93"/>
      <c r="U31" s="93"/>
      <c r="V31" s="93"/>
      <c r="W31" s="96"/>
      <c r="X31" s="97"/>
      <c r="Y31" s="89"/>
      <c r="Z31" s="89"/>
      <c r="AA31" s="89"/>
      <c r="AB31" s="89"/>
      <c r="AC31" s="89"/>
      <c r="AD31" s="89"/>
      <c r="AT31" s="1">
        <f t="shared" si="13"/>
        <v>0</v>
      </c>
    </row>
    <row r="32" spans="1:46" s="1" customFormat="1" ht="14.25" customHeight="1">
      <c r="A32" s="103" t="s">
        <v>123</v>
      </c>
      <c r="B32" s="102" t="s">
        <v>63</v>
      </c>
      <c r="C32" s="102"/>
      <c r="D32" s="91">
        <f>E32+N32</f>
        <v>3092120</v>
      </c>
      <c r="E32" s="92">
        <f>F32+SUM(I32:L32)</f>
        <v>1617589</v>
      </c>
      <c r="F32" s="92">
        <v>348061</v>
      </c>
      <c r="G32" s="92">
        <v>118162</v>
      </c>
      <c r="H32" s="93">
        <v>195031</v>
      </c>
      <c r="I32" s="92">
        <v>28934</v>
      </c>
      <c r="J32" s="50">
        <f>AL32</f>
        <v>49690</v>
      </c>
      <c r="K32" s="92">
        <v>12482</v>
      </c>
      <c r="L32" s="92">
        <v>1178422</v>
      </c>
      <c r="M32" s="94"/>
      <c r="N32" s="93">
        <f>SUM(O32:W32)</f>
        <v>1474531</v>
      </c>
      <c r="O32" s="93">
        <v>97523</v>
      </c>
      <c r="P32" s="93">
        <v>167586</v>
      </c>
      <c r="Q32" s="93">
        <v>10632</v>
      </c>
      <c r="R32" s="93">
        <f>AP32</f>
        <v>8657</v>
      </c>
      <c r="S32" s="93">
        <f>AT32</f>
        <v>33798</v>
      </c>
      <c r="T32" s="93">
        <v>429645</v>
      </c>
      <c r="U32" s="93">
        <v>107002</v>
      </c>
      <c r="V32" s="93">
        <v>88588</v>
      </c>
      <c r="W32" s="96">
        <v>531100</v>
      </c>
      <c r="X32" s="97" t="s">
        <v>124</v>
      </c>
      <c r="Y32" s="89"/>
      <c r="Z32" s="89"/>
      <c r="AA32" s="89"/>
      <c r="AB32" s="89"/>
      <c r="AC32" s="89"/>
      <c r="AD32" s="89"/>
      <c r="AE32" s="1">
        <v>3636</v>
      </c>
      <c r="AF32" s="1">
        <v>33659</v>
      </c>
      <c r="AJ32" s="1">
        <v>11652</v>
      </c>
      <c r="AK32" s="1">
        <v>743</v>
      </c>
      <c r="AL32" s="69">
        <f aca="true" t="shared" si="20" ref="AL32:AL44">SUM(AE32:AK32)</f>
        <v>49690</v>
      </c>
      <c r="AN32" s="1">
        <v>7687</v>
      </c>
      <c r="AO32" s="1">
        <v>970</v>
      </c>
      <c r="AP32" s="69">
        <f aca="true" t="shared" si="21" ref="AP32:AP44">AN32+AO32</f>
        <v>8657</v>
      </c>
      <c r="AR32" s="1">
        <v>31097</v>
      </c>
      <c r="AS32" s="1">
        <v>2701</v>
      </c>
      <c r="AT32" s="69">
        <f t="shared" si="13"/>
        <v>33798</v>
      </c>
    </row>
    <row r="33" spans="1:46" s="1" customFormat="1" ht="14.25" customHeight="1">
      <c r="A33" s="103" t="s">
        <v>125</v>
      </c>
      <c r="B33" s="102" t="s">
        <v>64</v>
      </c>
      <c r="C33" s="102"/>
      <c r="D33" s="91">
        <f>E33+N33</f>
        <v>2283305</v>
      </c>
      <c r="E33" s="92">
        <f>F33+SUM(I33:L33)</f>
        <v>1427840</v>
      </c>
      <c r="F33" s="92">
        <v>156359</v>
      </c>
      <c r="G33" s="92">
        <v>51028</v>
      </c>
      <c r="H33" s="93">
        <v>92474</v>
      </c>
      <c r="I33" s="92">
        <v>21832</v>
      </c>
      <c r="J33" s="50">
        <f>AL33</f>
        <v>27611</v>
      </c>
      <c r="K33" s="92">
        <v>9421</v>
      </c>
      <c r="L33" s="92">
        <v>1212617</v>
      </c>
      <c r="M33" s="94"/>
      <c r="N33" s="93">
        <f>SUM(O33:W33)</f>
        <v>855465</v>
      </c>
      <c r="O33" s="93">
        <v>52859</v>
      </c>
      <c r="P33" s="93">
        <v>242820</v>
      </c>
      <c r="Q33" s="93">
        <v>3254</v>
      </c>
      <c r="R33" s="93">
        <f>AP33</f>
        <v>16110</v>
      </c>
      <c r="S33" s="93">
        <f>AT33</f>
        <v>32359</v>
      </c>
      <c r="T33" s="93">
        <v>63774</v>
      </c>
      <c r="U33" s="93">
        <v>45269</v>
      </c>
      <c r="V33" s="93">
        <v>74920</v>
      </c>
      <c r="W33" s="96">
        <v>324100</v>
      </c>
      <c r="X33" s="97" t="s">
        <v>126</v>
      </c>
      <c r="Y33" s="89"/>
      <c r="Z33" s="89"/>
      <c r="AA33" s="89"/>
      <c r="AB33" s="89"/>
      <c r="AC33" s="89"/>
      <c r="AD33" s="89"/>
      <c r="AE33" s="1">
        <v>1819</v>
      </c>
      <c r="AF33" s="1">
        <v>20930</v>
      </c>
      <c r="AJ33" s="1">
        <v>4862</v>
      </c>
      <c r="AK33" s="1">
        <v>0</v>
      </c>
      <c r="AL33" s="69">
        <f t="shared" si="20"/>
        <v>27611</v>
      </c>
      <c r="AN33" s="1">
        <v>4533</v>
      </c>
      <c r="AO33" s="1">
        <v>11577</v>
      </c>
      <c r="AP33" s="69">
        <f t="shared" si="21"/>
        <v>16110</v>
      </c>
      <c r="AR33" s="1">
        <v>27271</v>
      </c>
      <c r="AS33" s="1">
        <v>5088</v>
      </c>
      <c r="AT33" s="69">
        <f t="shared" si="13"/>
        <v>32359</v>
      </c>
    </row>
    <row r="34" spans="1:46" s="1" customFormat="1" ht="14.25" customHeight="1">
      <c r="A34" s="103" t="s">
        <v>127</v>
      </c>
      <c r="B34" s="102" t="s">
        <v>65</v>
      </c>
      <c r="C34" s="102"/>
      <c r="D34" s="91">
        <f>E34+N34</f>
        <v>6539969</v>
      </c>
      <c r="E34" s="92">
        <f>F34+SUM(I34:L34)</f>
        <v>3299861</v>
      </c>
      <c r="F34" s="92">
        <v>796112</v>
      </c>
      <c r="G34" s="92">
        <v>268959</v>
      </c>
      <c r="H34" s="93">
        <v>470375</v>
      </c>
      <c r="I34" s="92">
        <v>36300</v>
      </c>
      <c r="J34" s="50">
        <f>AL34</f>
        <v>116194</v>
      </c>
      <c r="K34" s="92">
        <v>15658</v>
      </c>
      <c r="L34" s="92">
        <v>2335597</v>
      </c>
      <c r="M34" s="94"/>
      <c r="N34" s="93">
        <f>SUM(O34:W34)</f>
        <v>3240108</v>
      </c>
      <c r="O34" s="93">
        <v>296464</v>
      </c>
      <c r="P34" s="93">
        <v>579406</v>
      </c>
      <c r="Q34" s="93">
        <v>62451</v>
      </c>
      <c r="R34" s="93">
        <f>AP34</f>
        <v>16255</v>
      </c>
      <c r="S34" s="93">
        <f>AT34</f>
        <v>82773</v>
      </c>
      <c r="T34" s="93">
        <v>299404</v>
      </c>
      <c r="U34" s="93">
        <v>350890</v>
      </c>
      <c r="V34" s="93">
        <v>166965</v>
      </c>
      <c r="W34" s="96">
        <v>1385500</v>
      </c>
      <c r="X34" s="97" t="s">
        <v>128</v>
      </c>
      <c r="Y34" s="89"/>
      <c r="Z34" s="89"/>
      <c r="AA34" s="89"/>
      <c r="AB34" s="89"/>
      <c r="AC34" s="89"/>
      <c r="AD34" s="89"/>
      <c r="AE34" s="1">
        <v>6973</v>
      </c>
      <c r="AF34" s="1">
        <v>83464</v>
      </c>
      <c r="AJ34" s="1">
        <v>25010</v>
      </c>
      <c r="AK34" s="1">
        <v>747</v>
      </c>
      <c r="AL34" s="69">
        <f t="shared" si="20"/>
        <v>116194</v>
      </c>
      <c r="AN34" s="1">
        <v>8291</v>
      </c>
      <c r="AO34" s="1">
        <v>7964</v>
      </c>
      <c r="AP34" s="69">
        <f t="shared" si="21"/>
        <v>16255</v>
      </c>
      <c r="AR34" s="1">
        <v>65964</v>
      </c>
      <c r="AS34" s="1">
        <v>16809</v>
      </c>
      <c r="AT34" s="69">
        <f t="shared" si="13"/>
        <v>82773</v>
      </c>
    </row>
    <row r="35" spans="1:46" s="1" customFormat="1" ht="28.5" customHeight="1">
      <c r="A35" s="98" t="s">
        <v>66</v>
      </c>
      <c r="B35" s="99" t="s">
        <v>67</v>
      </c>
      <c r="C35" s="99"/>
      <c r="D35" s="100">
        <f aca="true" t="shared" si="22" ref="D35:L35">SUM(D36:D38)</f>
        <v>13638603</v>
      </c>
      <c r="E35" s="62">
        <f t="shared" si="22"/>
        <v>6783342</v>
      </c>
      <c r="F35" s="62">
        <f t="shared" si="22"/>
        <v>1524069</v>
      </c>
      <c r="G35" s="63">
        <f t="shared" si="22"/>
        <v>601181</v>
      </c>
      <c r="H35" s="63">
        <f t="shared" si="22"/>
        <v>780507</v>
      </c>
      <c r="I35" s="63">
        <f t="shared" si="22"/>
        <v>133282</v>
      </c>
      <c r="J35" s="63">
        <f t="shared" si="22"/>
        <v>271721</v>
      </c>
      <c r="K35" s="63">
        <f t="shared" si="22"/>
        <v>57489</v>
      </c>
      <c r="L35" s="63">
        <f t="shared" si="22"/>
        <v>4796781</v>
      </c>
      <c r="M35" s="78"/>
      <c r="N35" s="63">
        <f aca="true" t="shared" si="23" ref="N35:W35">SUM(N36:N38)</f>
        <v>6855261</v>
      </c>
      <c r="O35" s="63">
        <f t="shared" si="23"/>
        <v>602870</v>
      </c>
      <c r="P35" s="63">
        <f t="shared" si="23"/>
        <v>973977</v>
      </c>
      <c r="Q35" s="63">
        <f t="shared" si="23"/>
        <v>27707</v>
      </c>
      <c r="R35" s="63">
        <f t="shared" si="23"/>
        <v>42879</v>
      </c>
      <c r="S35" s="63">
        <f t="shared" si="23"/>
        <v>267092</v>
      </c>
      <c r="T35" s="63">
        <f t="shared" si="23"/>
        <v>1970235</v>
      </c>
      <c r="U35" s="63">
        <f t="shared" si="23"/>
        <v>469809</v>
      </c>
      <c r="V35" s="63">
        <f t="shared" si="23"/>
        <v>275692</v>
      </c>
      <c r="W35" s="79">
        <f t="shared" si="23"/>
        <v>2225000</v>
      </c>
      <c r="X35" s="101" t="s">
        <v>66</v>
      </c>
      <c r="Y35" s="67"/>
      <c r="Z35" s="67"/>
      <c r="AA35" s="67"/>
      <c r="AB35" s="67"/>
      <c r="AC35" s="67"/>
      <c r="AD35" s="67"/>
      <c r="AE35" s="82">
        <f aca="true" t="shared" si="24" ref="AE35:AK35">SUM(AE36:AE38)</f>
        <v>18283</v>
      </c>
      <c r="AF35" s="82">
        <f t="shared" si="24"/>
        <v>182546</v>
      </c>
      <c r="AG35" s="82">
        <f t="shared" si="24"/>
        <v>7882</v>
      </c>
      <c r="AH35" s="82">
        <f t="shared" si="24"/>
        <v>0</v>
      </c>
      <c r="AI35" s="82">
        <f t="shared" si="24"/>
        <v>137</v>
      </c>
      <c r="AJ35" s="82">
        <f t="shared" si="24"/>
        <v>59611</v>
      </c>
      <c r="AK35" s="82">
        <f t="shared" si="24"/>
        <v>3262</v>
      </c>
      <c r="AL35" s="69">
        <f t="shared" si="20"/>
        <v>271721</v>
      </c>
      <c r="AN35" s="82">
        <f>SUM(AN36:AN38)</f>
        <v>37976</v>
      </c>
      <c r="AO35" s="82">
        <f>SUM(AO36:AO38)</f>
        <v>4903</v>
      </c>
      <c r="AP35" s="69">
        <f t="shared" si="21"/>
        <v>42879</v>
      </c>
      <c r="AR35" s="82">
        <f>SUM(AR36:AR38)</f>
        <v>223350</v>
      </c>
      <c r="AS35" s="82">
        <f>SUM(AS36:AS38)</f>
        <v>43742</v>
      </c>
      <c r="AT35" s="69">
        <f t="shared" si="13"/>
        <v>267092</v>
      </c>
    </row>
    <row r="36" spans="1:46" s="1" customFormat="1" ht="14.25" customHeight="1">
      <c r="A36" s="103" t="s">
        <v>129</v>
      </c>
      <c r="B36" s="102" t="s">
        <v>68</v>
      </c>
      <c r="C36" s="102"/>
      <c r="D36" s="91">
        <f>E36+N36</f>
        <v>6273453</v>
      </c>
      <c r="E36" s="92">
        <f>F36+SUM(I36:L36)</f>
        <v>2647761</v>
      </c>
      <c r="F36" s="92">
        <v>699810</v>
      </c>
      <c r="G36" s="92">
        <v>273938</v>
      </c>
      <c r="H36" s="93">
        <v>356393</v>
      </c>
      <c r="I36" s="92">
        <v>63291</v>
      </c>
      <c r="J36" s="50">
        <f>AL36</f>
        <v>126640</v>
      </c>
      <c r="K36" s="92">
        <v>27303</v>
      </c>
      <c r="L36" s="92">
        <v>1730717</v>
      </c>
      <c r="M36" s="94"/>
      <c r="N36" s="93">
        <f>SUM(O36:W36)</f>
        <v>3625692</v>
      </c>
      <c r="O36" s="93">
        <v>362038</v>
      </c>
      <c r="P36" s="93">
        <v>393001</v>
      </c>
      <c r="Q36" s="93">
        <v>11576</v>
      </c>
      <c r="R36" s="93">
        <f>AP36</f>
        <v>7411</v>
      </c>
      <c r="S36" s="93">
        <f>AT36</f>
        <v>115059</v>
      </c>
      <c r="T36" s="93">
        <v>1044639</v>
      </c>
      <c r="U36" s="93">
        <v>224635</v>
      </c>
      <c r="V36" s="93">
        <v>151133</v>
      </c>
      <c r="W36" s="96">
        <v>1316200</v>
      </c>
      <c r="X36" s="97" t="s">
        <v>130</v>
      </c>
      <c r="Y36" s="89"/>
      <c r="Z36" s="89"/>
      <c r="AA36" s="89"/>
      <c r="AB36" s="89"/>
      <c r="AC36" s="89"/>
      <c r="AD36" s="89"/>
      <c r="AE36" s="1">
        <v>8346</v>
      </c>
      <c r="AF36" s="1">
        <v>82170</v>
      </c>
      <c r="AG36" s="1">
        <v>7882</v>
      </c>
      <c r="AI36" s="1">
        <v>137</v>
      </c>
      <c r="AJ36" s="1">
        <v>26108</v>
      </c>
      <c r="AK36" s="1">
        <v>1997</v>
      </c>
      <c r="AL36" s="69">
        <f t="shared" si="20"/>
        <v>126640</v>
      </c>
      <c r="AN36" s="1">
        <v>6981</v>
      </c>
      <c r="AO36" s="1">
        <v>430</v>
      </c>
      <c r="AP36" s="69">
        <f t="shared" si="21"/>
        <v>7411</v>
      </c>
      <c r="AR36" s="1">
        <v>94452</v>
      </c>
      <c r="AS36" s="1">
        <v>20607</v>
      </c>
      <c r="AT36" s="69">
        <f t="shared" si="13"/>
        <v>115059</v>
      </c>
    </row>
    <row r="37" spans="1:46" s="1" customFormat="1" ht="14.25" customHeight="1">
      <c r="A37" s="103" t="s">
        <v>131</v>
      </c>
      <c r="B37" s="102" t="s">
        <v>69</v>
      </c>
      <c r="C37" s="102"/>
      <c r="D37" s="91">
        <f>E37+N37</f>
        <v>3091128</v>
      </c>
      <c r="E37" s="92">
        <f>F37+SUM(I37:L37)</f>
        <v>1542316</v>
      </c>
      <c r="F37" s="92">
        <v>313818</v>
      </c>
      <c r="G37" s="92">
        <v>118217</v>
      </c>
      <c r="H37" s="93">
        <v>165592</v>
      </c>
      <c r="I37" s="92">
        <v>28349</v>
      </c>
      <c r="J37" s="50">
        <f>AL37</f>
        <v>52805</v>
      </c>
      <c r="K37" s="92">
        <v>12221</v>
      </c>
      <c r="L37" s="92">
        <v>1135123</v>
      </c>
      <c r="M37" s="94"/>
      <c r="N37" s="93">
        <f>SUM(O37:W37)</f>
        <v>1548812</v>
      </c>
      <c r="O37" s="93">
        <v>79378</v>
      </c>
      <c r="P37" s="93">
        <v>252765</v>
      </c>
      <c r="Q37" s="93">
        <v>3011</v>
      </c>
      <c r="R37" s="93">
        <f>AP37</f>
        <v>28448</v>
      </c>
      <c r="S37" s="93">
        <f>AT37</f>
        <v>50159</v>
      </c>
      <c r="T37" s="93">
        <v>617441</v>
      </c>
      <c r="U37" s="93">
        <v>113023</v>
      </c>
      <c r="V37" s="93">
        <v>59087</v>
      </c>
      <c r="W37" s="96">
        <v>345500</v>
      </c>
      <c r="X37" s="97" t="s">
        <v>132</v>
      </c>
      <c r="Y37" s="89"/>
      <c r="Z37" s="89"/>
      <c r="AA37" s="89"/>
      <c r="AB37" s="89"/>
      <c r="AC37" s="89"/>
      <c r="AD37" s="89"/>
      <c r="AE37" s="1">
        <v>3581</v>
      </c>
      <c r="AF37" s="1">
        <v>36570</v>
      </c>
      <c r="AJ37" s="1">
        <v>12161</v>
      </c>
      <c r="AK37" s="1">
        <v>493</v>
      </c>
      <c r="AL37" s="69">
        <f t="shared" si="20"/>
        <v>52805</v>
      </c>
      <c r="AN37" s="1">
        <v>24522</v>
      </c>
      <c r="AO37" s="1">
        <v>3926</v>
      </c>
      <c r="AP37" s="69">
        <f t="shared" si="21"/>
        <v>28448</v>
      </c>
      <c r="AR37" s="1">
        <v>40737</v>
      </c>
      <c r="AS37" s="1">
        <v>9422</v>
      </c>
      <c r="AT37" s="69">
        <f t="shared" si="13"/>
        <v>50159</v>
      </c>
    </row>
    <row r="38" spans="1:46" s="1" customFormat="1" ht="14.25" customHeight="1">
      <c r="A38" s="103" t="s">
        <v>133</v>
      </c>
      <c r="B38" s="102" t="s">
        <v>70</v>
      </c>
      <c r="C38" s="102"/>
      <c r="D38" s="91">
        <f>E38+N38</f>
        <v>4274022</v>
      </c>
      <c r="E38" s="92">
        <f>F38+SUM(I38:L38)</f>
        <v>2593265</v>
      </c>
      <c r="F38" s="92">
        <v>510441</v>
      </c>
      <c r="G38" s="92">
        <v>209026</v>
      </c>
      <c r="H38" s="93">
        <v>258522</v>
      </c>
      <c r="I38" s="92">
        <v>41642</v>
      </c>
      <c r="J38" s="50">
        <f>AL38</f>
        <v>92276</v>
      </c>
      <c r="K38" s="92">
        <v>17965</v>
      </c>
      <c r="L38" s="92">
        <v>1930941</v>
      </c>
      <c r="M38" s="94"/>
      <c r="N38" s="93">
        <f>SUM(O38:W38)</f>
        <v>1680757</v>
      </c>
      <c r="O38" s="93">
        <v>161454</v>
      </c>
      <c r="P38" s="93">
        <v>328211</v>
      </c>
      <c r="Q38" s="93">
        <v>13120</v>
      </c>
      <c r="R38" s="93">
        <f>AP38</f>
        <v>7020</v>
      </c>
      <c r="S38" s="93">
        <f>AT38</f>
        <v>101874</v>
      </c>
      <c r="T38" s="93">
        <v>308155</v>
      </c>
      <c r="U38" s="93">
        <v>132151</v>
      </c>
      <c r="V38" s="93">
        <v>65472</v>
      </c>
      <c r="W38" s="96">
        <v>563300</v>
      </c>
      <c r="X38" s="97" t="s">
        <v>134</v>
      </c>
      <c r="Y38" s="89"/>
      <c r="Z38" s="89"/>
      <c r="AA38" s="89"/>
      <c r="AB38" s="89"/>
      <c r="AC38" s="89"/>
      <c r="AD38" s="89"/>
      <c r="AE38" s="1">
        <v>6356</v>
      </c>
      <c r="AF38" s="1">
        <v>63806</v>
      </c>
      <c r="AJ38" s="1">
        <v>21342</v>
      </c>
      <c r="AK38" s="1">
        <v>772</v>
      </c>
      <c r="AL38" s="69">
        <f t="shared" si="20"/>
        <v>92276</v>
      </c>
      <c r="AN38" s="1">
        <v>6473</v>
      </c>
      <c r="AO38" s="1">
        <v>547</v>
      </c>
      <c r="AP38" s="69">
        <f t="shared" si="21"/>
        <v>7020</v>
      </c>
      <c r="AR38" s="1">
        <v>88161</v>
      </c>
      <c r="AS38" s="1">
        <v>13713</v>
      </c>
      <c r="AT38" s="69">
        <f t="shared" si="13"/>
        <v>101874</v>
      </c>
    </row>
    <row r="39" spans="1:46" s="1" customFormat="1" ht="28.5" customHeight="1">
      <c r="A39" s="98" t="s">
        <v>71</v>
      </c>
      <c r="B39" s="99" t="s">
        <v>72</v>
      </c>
      <c r="C39" s="99"/>
      <c r="D39" s="100">
        <f aca="true" t="shared" si="25" ref="D39:L39">SUM(D40:D49)</f>
        <v>40761254</v>
      </c>
      <c r="E39" s="62">
        <f t="shared" si="25"/>
        <v>21619596</v>
      </c>
      <c r="F39" s="62">
        <f t="shared" si="25"/>
        <v>5337160</v>
      </c>
      <c r="G39" s="63">
        <f t="shared" si="25"/>
        <v>1741952</v>
      </c>
      <c r="H39" s="63">
        <f t="shared" si="25"/>
        <v>2990945</v>
      </c>
      <c r="I39" s="63">
        <f t="shared" si="25"/>
        <v>461372</v>
      </c>
      <c r="J39" s="63">
        <f t="shared" si="25"/>
        <v>825605</v>
      </c>
      <c r="K39" s="63">
        <f t="shared" si="25"/>
        <v>199020</v>
      </c>
      <c r="L39" s="63">
        <f t="shared" si="25"/>
        <v>14796439</v>
      </c>
      <c r="M39" s="78"/>
      <c r="N39" s="63">
        <f aca="true" t="shared" si="26" ref="N39:W39">SUM(N40:N49)</f>
        <v>19141658</v>
      </c>
      <c r="O39" s="63">
        <f t="shared" si="26"/>
        <v>2642748</v>
      </c>
      <c r="P39" s="63">
        <f t="shared" si="26"/>
        <v>3403247</v>
      </c>
      <c r="Q39" s="63">
        <f t="shared" si="26"/>
        <v>49048</v>
      </c>
      <c r="R39" s="63">
        <f t="shared" si="26"/>
        <v>245206</v>
      </c>
      <c r="S39" s="63">
        <f t="shared" si="26"/>
        <v>800047</v>
      </c>
      <c r="T39" s="63">
        <f t="shared" si="26"/>
        <v>1791223</v>
      </c>
      <c r="U39" s="63">
        <f t="shared" si="26"/>
        <v>2221749</v>
      </c>
      <c r="V39" s="63">
        <f t="shared" si="26"/>
        <v>548260</v>
      </c>
      <c r="W39" s="79">
        <f t="shared" si="26"/>
        <v>7440130</v>
      </c>
      <c r="X39" s="101" t="s">
        <v>71</v>
      </c>
      <c r="Y39" s="67"/>
      <c r="Z39" s="67"/>
      <c r="AA39" s="67"/>
      <c r="AB39" s="67"/>
      <c r="AC39" s="67"/>
      <c r="AD39" s="67"/>
      <c r="AE39" s="82">
        <f aca="true" t="shared" si="27" ref="AE39:AK39">SUM(AE40:AE49)</f>
        <v>51691</v>
      </c>
      <c r="AF39" s="82">
        <f t="shared" si="27"/>
        <v>586659</v>
      </c>
      <c r="AG39" s="82">
        <f t="shared" si="27"/>
        <v>15033</v>
      </c>
      <c r="AH39" s="82">
        <f t="shared" si="27"/>
        <v>0</v>
      </c>
      <c r="AI39" s="82">
        <f t="shared" si="27"/>
        <v>0</v>
      </c>
      <c r="AJ39" s="82">
        <f t="shared" si="27"/>
        <v>161116</v>
      </c>
      <c r="AK39" s="82">
        <f t="shared" si="27"/>
        <v>11106</v>
      </c>
      <c r="AL39" s="69">
        <f t="shared" si="20"/>
        <v>825605</v>
      </c>
      <c r="AN39" s="82">
        <f>SUM(AN40:AN49)</f>
        <v>228397</v>
      </c>
      <c r="AO39" s="82">
        <f>SUM(AO40:AO49)</f>
        <v>16809</v>
      </c>
      <c r="AP39" s="69">
        <f t="shared" si="21"/>
        <v>245206</v>
      </c>
      <c r="AR39" s="82">
        <f>SUM(AR40:AR49)</f>
        <v>712437</v>
      </c>
      <c r="AS39" s="82">
        <f>SUM(AS40:AS49)</f>
        <v>87610</v>
      </c>
      <c r="AT39" s="69">
        <f t="shared" si="13"/>
        <v>800047</v>
      </c>
    </row>
    <row r="40" spans="1:46" s="1" customFormat="1" ht="14.25" customHeight="1">
      <c r="A40" s="103" t="s">
        <v>135</v>
      </c>
      <c r="B40" s="102" t="s">
        <v>73</v>
      </c>
      <c r="C40" s="102"/>
      <c r="D40" s="91">
        <f>E40+N40</f>
        <v>5693347</v>
      </c>
      <c r="E40" s="92">
        <f>F40+SUM(I40:L40)</f>
        <v>2514201</v>
      </c>
      <c r="F40" s="92">
        <v>662851</v>
      </c>
      <c r="G40" s="92">
        <v>223548</v>
      </c>
      <c r="H40" s="93">
        <v>348723</v>
      </c>
      <c r="I40" s="92">
        <v>38893</v>
      </c>
      <c r="J40" s="50">
        <f>AL40</f>
        <v>95282</v>
      </c>
      <c r="K40" s="92">
        <v>16780</v>
      </c>
      <c r="L40" s="92">
        <v>1700395</v>
      </c>
      <c r="M40" s="94"/>
      <c r="N40" s="93">
        <f>SUM(O40:W40)</f>
        <v>3179146</v>
      </c>
      <c r="O40" s="93">
        <v>478796</v>
      </c>
      <c r="P40" s="93">
        <v>363365</v>
      </c>
      <c r="Q40" s="93">
        <v>13142</v>
      </c>
      <c r="R40" s="93">
        <f>AP40</f>
        <v>43130</v>
      </c>
      <c r="S40" s="93">
        <f>AT40</f>
        <v>94504</v>
      </c>
      <c r="T40" s="93">
        <v>543968</v>
      </c>
      <c r="U40" s="93">
        <v>475446</v>
      </c>
      <c r="V40" s="93">
        <v>59995</v>
      </c>
      <c r="W40" s="96">
        <v>1106800</v>
      </c>
      <c r="X40" s="97" t="s">
        <v>136</v>
      </c>
      <c r="Y40" s="89"/>
      <c r="Z40" s="89"/>
      <c r="AA40" s="89"/>
      <c r="AB40" s="89"/>
      <c r="AC40" s="89"/>
      <c r="AD40" s="89"/>
      <c r="AE40" s="1">
        <v>6487</v>
      </c>
      <c r="AF40" s="1">
        <v>67914</v>
      </c>
      <c r="AJ40" s="1">
        <v>19627</v>
      </c>
      <c r="AK40" s="1">
        <v>1254</v>
      </c>
      <c r="AL40" s="69">
        <f t="shared" si="20"/>
        <v>95282</v>
      </c>
      <c r="AN40" s="1">
        <v>43130</v>
      </c>
      <c r="AO40" s="1">
        <v>0</v>
      </c>
      <c r="AP40" s="69">
        <f t="shared" si="21"/>
        <v>43130</v>
      </c>
      <c r="AR40" s="1">
        <v>78927</v>
      </c>
      <c r="AS40" s="1">
        <v>15577</v>
      </c>
      <c r="AT40" s="69">
        <f t="shared" si="13"/>
        <v>94504</v>
      </c>
    </row>
    <row r="41" spans="1:46" s="1" customFormat="1" ht="14.25" customHeight="1">
      <c r="A41" s="103" t="s">
        <v>137</v>
      </c>
      <c r="B41" s="102" t="s">
        <v>74</v>
      </c>
      <c r="C41" s="102"/>
      <c r="D41" s="91">
        <f>E41+N41</f>
        <v>2278698</v>
      </c>
      <c r="E41" s="92">
        <f>F41+SUM(I41:L41)</f>
        <v>1323792</v>
      </c>
      <c r="F41" s="92">
        <v>176813</v>
      </c>
      <c r="G41" s="92">
        <v>66247</v>
      </c>
      <c r="H41" s="93">
        <v>92004</v>
      </c>
      <c r="I41" s="92">
        <v>14471</v>
      </c>
      <c r="J41" s="50">
        <f>AL41</f>
        <v>32440</v>
      </c>
      <c r="K41" s="92">
        <v>6243</v>
      </c>
      <c r="L41" s="92">
        <v>1093825</v>
      </c>
      <c r="M41" s="94"/>
      <c r="N41" s="93">
        <f>SUM(O41:W41)</f>
        <v>954906</v>
      </c>
      <c r="O41" s="93">
        <v>72026</v>
      </c>
      <c r="P41" s="93">
        <v>151806</v>
      </c>
      <c r="Q41" s="93">
        <v>261</v>
      </c>
      <c r="R41" s="93">
        <f>AP41</f>
        <v>2016</v>
      </c>
      <c r="S41" s="93">
        <f>AT41</f>
        <v>66696</v>
      </c>
      <c r="T41" s="93">
        <v>111030</v>
      </c>
      <c r="U41" s="93">
        <v>67025</v>
      </c>
      <c r="V41" s="93">
        <v>42546</v>
      </c>
      <c r="W41" s="96">
        <v>441500</v>
      </c>
      <c r="X41" s="97" t="s">
        <v>138</v>
      </c>
      <c r="Y41" s="89"/>
      <c r="Z41" s="89"/>
      <c r="AA41" s="89"/>
      <c r="AB41" s="89"/>
      <c r="AC41" s="89"/>
      <c r="AD41" s="89"/>
      <c r="AE41" s="1">
        <v>2265</v>
      </c>
      <c r="AF41" s="1">
        <v>22848</v>
      </c>
      <c r="AJ41" s="1">
        <v>6786</v>
      </c>
      <c r="AK41" s="1">
        <v>541</v>
      </c>
      <c r="AL41" s="69">
        <f t="shared" si="20"/>
        <v>32440</v>
      </c>
      <c r="AN41" s="1">
        <v>1816</v>
      </c>
      <c r="AO41" s="1">
        <v>200</v>
      </c>
      <c r="AP41" s="69">
        <f t="shared" si="21"/>
        <v>2016</v>
      </c>
      <c r="AR41" s="1">
        <v>64616</v>
      </c>
      <c r="AS41" s="1">
        <v>2080</v>
      </c>
      <c r="AT41" s="69">
        <f t="shared" si="13"/>
        <v>66696</v>
      </c>
    </row>
    <row r="42" spans="1:46" s="1" customFormat="1" ht="14.25" customHeight="1">
      <c r="A42" s="103" t="s">
        <v>139</v>
      </c>
      <c r="B42" s="102" t="s">
        <v>75</v>
      </c>
      <c r="C42" s="102"/>
      <c r="D42" s="91">
        <f>E42+N42</f>
        <v>4243886</v>
      </c>
      <c r="E42" s="92">
        <f>F42+SUM(I42:L42)</f>
        <v>2234620</v>
      </c>
      <c r="F42" s="92">
        <v>447813</v>
      </c>
      <c r="G42" s="92">
        <v>171214</v>
      </c>
      <c r="H42" s="93">
        <v>227779</v>
      </c>
      <c r="I42" s="92">
        <v>30293</v>
      </c>
      <c r="J42" s="50">
        <f>AL42</f>
        <v>72517</v>
      </c>
      <c r="K42" s="92">
        <v>13068</v>
      </c>
      <c r="L42" s="92">
        <v>1670929</v>
      </c>
      <c r="M42" s="94"/>
      <c r="N42" s="93">
        <f>SUM(O42:W42)</f>
        <v>2009266</v>
      </c>
      <c r="O42" s="93">
        <v>381198</v>
      </c>
      <c r="P42" s="93">
        <v>254522</v>
      </c>
      <c r="Q42" s="93">
        <v>2093</v>
      </c>
      <c r="R42" s="93">
        <f>AP42</f>
        <v>45628</v>
      </c>
      <c r="S42" s="93">
        <f>AT42</f>
        <v>66651</v>
      </c>
      <c r="T42" s="93">
        <v>148853</v>
      </c>
      <c r="U42" s="93">
        <v>161528</v>
      </c>
      <c r="V42" s="93">
        <v>31678</v>
      </c>
      <c r="W42" s="96">
        <v>917115</v>
      </c>
      <c r="X42" s="97" t="s">
        <v>140</v>
      </c>
      <c r="Y42" s="89"/>
      <c r="Z42" s="89"/>
      <c r="AA42" s="89"/>
      <c r="AB42" s="89"/>
      <c r="AC42" s="89"/>
      <c r="AD42" s="89"/>
      <c r="AE42" s="1">
        <v>5283</v>
      </c>
      <c r="AF42" s="1">
        <v>49619</v>
      </c>
      <c r="AJ42" s="1">
        <v>16730</v>
      </c>
      <c r="AK42" s="1">
        <v>885</v>
      </c>
      <c r="AL42" s="69">
        <f t="shared" si="20"/>
        <v>72517</v>
      </c>
      <c r="AN42" s="1">
        <v>41400</v>
      </c>
      <c r="AO42" s="1">
        <v>4228</v>
      </c>
      <c r="AP42" s="69">
        <f t="shared" si="21"/>
        <v>45628</v>
      </c>
      <c r="AR42" s="1">
        <v>62154</v>
      </c>
      <c r="AS42" s="1">
        <v>4497</v>
      </c>
      <c r="AT42" s="69">
        <f t="shared" si="13"/>
        <v>66651</v>
      </c>
    </row>
    <row r="43" spans="1:46" s="1" customFormat="1" ht="14.25" customHeight="1">
      <c r="A43" s="103" t="s">
        <v>141</v>
      </c>
      <c r="B43" s="102" t="s">
        <v>76</v>
      </c>
      <c r="C43" s="102"/>
      <c r="D43" s="91">
        <f>E43+N43</f>
        <v>5678923</v>
      </c>
      <c r="E43" s="92">
        <f>F43+SUM(I43:L43)</f>
        <v>2825543</v>
      </c>
      <c r="F43" s="92">
        <v>727937</v>
      </c>
      <c r="G43" s="92">
        <v>180318</v>
      </c>
      <c r="H43" s="93">
        <v>431268</v>
      </c>
      <c r="I43" s="92">
        <v>53458</v>
      </c>
      <c r="J43" s="50">
        <f>AL43</f>
        <v>107868</v>
      </c>
      <c r="K43" s="92">
        <v>23061</v>
      </c>
      <c r="L43" s="92">
        <v>1913219</v>
      </c>
      <c r="M43" s="94"/>
      <c r="N43" s="93">
        <f>SUM(O43:W43)</f>
        <v>2853380</v>
      </c>
      <c r="O43" s="93">
        <v>368353</v>
      </c>
      <c r="P43" s="93">
        <v>822429</v>
      </c>
      <c r="Q43" s="93">
        <v>5441</v>
      </c>
      <c r="R43" s="93">
        <f>AP43</f>
        <v>55278</v>
      </c>
      <c r="S43" s="93">
        <f>AT43</f>
        <v>82777</v>
      </c>
      <c r="T43" s="93">
        <v>199548</v>
      </c>
      <c r="U43" s="93">
        <v>245939</v>
      </c>
      <c r="V43" s="93">
        <v>99419</v>
      </c>
      <c r="W43" s="96">
        <v>974196</v>
      </c>
      <c r="X43" s="97" t="s">
        <v>142</v>
      </c>
      <c r="Y43" s="89"/>
      <c r="Z43" s="89"/>
      <c r="AA43" s="89"/>
      <c r="AB43" s="89"/>
      <c r="AC43" s="89"/>
      <c r="AD43" s="89"/>
      <c r="AE43" s="1">
        <v>5817</v>
      </c>
      <c r="AF43" s="1">
        <v>72473</v>
      </c>
      <c r="AG43" s="1">
        <v>11401</v>
      </c>
      <c r="AJ43" s="1">
        <v>17199</v>
      </c>
      <c r="AK43" s="1">
        <v>978</v>
      </c>
      <c r="AL43" s="69">
        <f t="shared" si="20"/>
        <v>107868</v>
      </c>
      <c r="AN43" s="1">
        <v>46370</v>
      </c>
      <c r="AO43" s="1">
        <v>8908</v>
      </c>
      <c r="AP43" s="69">
        <f t="shared" si="21"/>
        <v>55278</v>
      </c>
      <c r="AR43" s="1">
        <v>66974</v>
      </c>
      <c r="AS43" s="1">
        <v>15803</v>
      </c>
      <c r="AT43" s="69">
        <f t="shared" si="13"/>
        <v>82777</v>
      </c>
    </row>
    <row r="44" spans="1:46" s="1" customFormat="1" ht="14.25" customHeight="1">
      <c r="A44" s="103" t="s">
        <v>143</v>
      </c>
      <c r="B44" s="102" t="s">
        <v>77</v>
      </c>
      <c r="C44" s="102"/>
      <c r="D44" s="91">
        <f>E44+N44</f>
        <v>4125249</v>
      </c>
      <c r="E44" s="92">
        <f>F44+SUM(I44:L44)</f>
        <v>2141100</v>
      </c>
      <c r="F44" s="92">
        <v>270275</v>
      </c>
      <c r="G44" s="92">
        <v>82652</v>
      </c>
      <c r="H44" s="93">
        <v>156929</v>
      </c>
      <c r="I44" s="92">
        <v>59424</v>
      </c>
      <c r="J44" s="50">
        <f>AL44</f>
        <v>44938</v>
      </c>
      <c r="K44" s="92">
        <v>25634</v>
      </c>
      <c r="L44" s="92">
        <v>1740829</v>
      </c>
      <c r="M44" s="94"/>
      <c r="N44" s="93">
        <f>SUM(O44:W44)</f>
        <v>1984149</v>
      </c>
      <c r="O44" s="93">
        <v>359821</v>
      </c>
      <c r="P44" s="93">
        <v>338806</v>
      </c>
      <c r="Q44" s="93">
        <v>1968</v>
      </c>
      <c r="R44" s="93">
        <f>AP44</f>
        <v>5793</v>
      </c>
      <c r="S44" s="93">
        <f>AT44</f>
        <v>60527</v>
      </c>
      <c r="T44" s="93">
        <v>114265</v>
      </c>
      <c r="U44" s="93">
        <v>193304</v>
      </c>
      <c r="V44" s="93">
        <v>56946</v>
      </c>
      <c r="W44" s="96">
        <v>852719</v>
      </c>
      <c r="X44" s="97" t="s">
        <v>144</v>
      </c>
      <c r="Y44" s="89"/>
      <c r="Z44" s="89"/>
      <c r="AA44" s="89"/>
      <c r="AB44" s="89"/>
      <c r="AC44" s="89"/>
      <c r="AD44" s="89"/>
      <c r="AE44" s="1">
        <v>2710</v>
      </c>
      <c r="AF44" s="1">
        <v>33437</v>
      </c>
      <c r="AJ44" s="1">
        <v>7729</v>
      </c>
      <c r="AK44" s="1">
        <v>1062</v>
      </c>
      <c r="AL44" s="69">
        <f t="shared" si="20"/>
        <v>44938</v>
      </c>
      <c r="AN44" s="1">
        <v>5793</v>
      </c>
      <c r="AO44" s="1">
        <v>0</v>
      </c>
      <c r="AP44" s="69">
        <f t="shared" si="21"/>
        <v>5793</v>
      </c>
      <c r="AR44" s="1">
        <v>54221</v>
      </c>
      <c r="AS44" s="1">
        <v>6306</v>
      </c>
      <c r="AT44" s="69">
        <f t="shared" si="13"/>
        <v>60527</v>
      </c>
    </row>
    <row r="45" spans="1:30" s="1" customFormat="1" ht="12.75" customHeight="1">
      <c r="A45" s="104"/>
      <c r="B45" s="102"/>
      <c r="C45" s="102"/>
      <c r="D45" s="91"/>
      <c r="E45" s="92"/>
      <c r="F45" s="92"/>
      <c r="G45" s="92"/>
      <c r="H45" s="93"/>
      <c r="I45" s="92"/>
      <c r="J45" s="50"/>
      <c r="K45" s="92"/>
      <c r="L45" s="92"/>
      <c r="M45" s="94"/>
      <c r="N45" s="93"/>
      <c r="O45" s="93"/>
      <c r="P45" s="93"/>
      <c r="Q45" s="93"/>
      <c r="R45" s="93"/>
      <c r="S45" s="93"/>
      <c r="T45" s="93"/>
      <c r="U45" s="93"/>
      <c r="V45" s="93"/>
      <c r="W45" s="96"/>
      <c r="X45" s="97"/>
      <c r="Y45" s="89"/>
      <c r="Z45" s="89"/>
      <c r="AA45" s="89"/>
      <c r="AB45" s="89"/>
      <c r="AC45" s="89"/>
      <c r="AD45" s="89"/>
    </row>
    <row r="46" spans="1:46" s="1" customFormat="1" ht="14.25" customHeight="1">
      <c r="A46" s="103" t="s">
        <v>145</v>
      </c>
      <c r="B46" s="102" t="s">
        <v>78</v>
      </c>
      <c r="C46" s="102"/>
      <c r="D46" s="91">
        <f>E46+N46</f>
        <v>3414124</v>
      </c>
      <c r="E46" s="92">
        <f>F46+SUM(I46:L46)</f>
        <v>2101057</v>
      </c>
      <c r="F46" s="92">
        <v>597619</v>
      </c>
      <c r="G46" s="92">
        <v>212411</v>
      </c>
      <c r="H46" s="93">
        <v>324750</v>
      </c>
      <c r="I46" s="92">
        <v>62329</v>
      </c>
      <c r="J46" s="50">
        <f>AL46</f>
        <v>92842</v>
      </c>
      <c r="K46" s="92">
        <v>26885</v>
      </c>
      <c r="L46" s="92">
        <v>1321382</v>
      </c>
      <c r="M46" s="94"/>
      <c r="N46" s="93">
        <f>SUM(O46:W46)</f>
        <v>1313067</v>
      </c>
      <c r="O46" s="93">
        <v>185335</v>
      </c>
      <c r="P46" s="93">
        <v>256048</v>
      </c>
      <c r="Q46" s="93">
        <v>2932</v>
      </c>
      <c r="R46" s="93">
        <f>AP46</f>
        <v>33216</v>
      </c>
      <c r="S46" s="93">
        <f>AT46</f>
        <v>60283</v>
      </c>
      <c r="T46" s="93">
        <v>117164</v>
      </c>
      <c r="U46" s="93">
        <v>143391</v>
      </c>
      <c r="V46" s="93">
        <v>31898</v>
      </c>
      <c r="W46" s="96">
        <v>482800</v>
      </c>
      <c r="X46" s="97" t="s">
        <v>146</v>
      </c>
      <c r="Y46" s="89"/>
      <c r="Z46" s="89"/>
      <c r="AA46" s="89"/>
      <c r="AB46" s="89"/>
      <c r="AC46" s="89"/>
      <c r="AD46" s="89"/>
      <c r="AE46" s="1">
        <v>6352</v>
      </c>
      <c r="AF46" s="1">
        <v>64860</v>
      </c>
      <c r="AJ46" s="1">
        <v>20160</v>
      </c>
      <c r="AK46" s="1">
        <v>1470</v>
      </c>
      <c r="AL46" s="69">
        <f aca="true" t="shared" si="28" ref="AL46:AL55">SUM(AE46:AK46)</f>
        <v>92842</v>
      </c>
      <c r="AN46" s="1">
        <v>32822</v>
      </c>
      <c r="AO46" s="1">
        <v>394</v>
      </c>
      <c r="AP46" s="69">
        <f aca="true" t="shared" si="29" ref="AP46:AP64">AN46+AO46</f>
        <v>33216</v>
      </c>
      <c r="AR46" s="1">
        <v>48767</v>
      </c>
      <c r="AS46" s="1">
        <v>11516</v>
      </c>
      <c r="AT46" s="69">
        <f aca="true" t="shared" si="30" ref="AT46:AT55">AR46+AS46</f>
        <v>60283</v>
      </c>
    </row>
    <row r="47" spans="1:46" s="1" customFormat="1" ht="14.25" customHeight="1">
      <c r="A47" s="103" t="s">
        <v>147</v>
      </c>
      <c r="B47" s="102" t="s">
        <v>79</v>
      </c>
      <c r="C47" s="102"/>
      <c r="D47" s="91">
        <f>E47+N47</f>
        <v>4320452</v>
      </c>
      <c r="E47" s="92">
        <f>F47+SUM(I47:L47)</f>
        <v>2649978</v>
      </c>
      <c r="F47" s="92">
        <v>701552</v>
      </c>
      <c r="G47" s="92">
        <v>234338</v>
      </c>
      <c r="H47" s="93">
        <v>396734</v>
      </c>
      <c r="I47" s="92">
        <v>72776</v>
      </c>
      <c r="J47" s="50">
        <f>AL47</f>
        <v>110062</v>
      </c>
      <c r="K47" s="92">
        <v>31395</v>
      </c>
      <c r="L47" s="92">
        <v>1734193</v>
      </c>
      <c r="M47" s="94"/>
      <c r="N47" s="93">
        <f>SUM(O47:W47)</f>
        <v>1670474</v>
      </c>
      <c r="O47" s="93">
        <v>171427</v>
      </c>
      <c r="P47" s="93">
        <v>303413</v>
      </c>
      <c r="Q47" s="93">
        <v>850</v>
      </c>
      <c r="R47" s="93">
        <f>AP47</f>
        <v>28837</v>
      </c>
      <c r="S47" s="93">
        <f>AT47</f>
        <v>118992</v>
      </c>
      <c r="T47" s="93">
        <v>180837</v>
      </c>
      <c r="U47" s="93">
        <v>234620</v>
      </c>
      <c r="V47" s="93">
        <v>83698</v>
      </c>
      <c r="W47" s="96">
        <v>547800</v>
      </c>
      <c r="X47" s="97" t="s">
        <v>148</v>
      </c>
      <c r="Y47" s="89"/>
      <c r="Z47" s="89"/>
      <c r="AA47" s="89"/>
      <c r="AB47" s="89"/>
      <c r="AC47" s="89"/>
      <c r="AD47" s="89"/>
      <c r="AE47" s="1">
        <v>7114</v>
      </c>
      <c r="AF47" s="1">
        <v>78883</v>
      </c>
      <c r="AJ47" s="1">
        <v>22238</v>
      </c>
      <c r="AK47" s="1">
        <v>1827</v>
      </c>
      <c r="AL47" s="69">
        <f t="shared" si="28"/>
        <v>110062</v>
      </c>
      <c r="AN47" s="1">
        <v>28807</v>
      </c>
      <c r="AO47" s="1">
        <v>30</v>
      </c>
      <c r="AP47" s="69">
        <f t="shared" si="29"/>
        <v>28837</v>
      </c>
      <c r="AR47" s="1">
        <v>111586</v>
      </c>
      <c r="AS47" s="1">
        <v>7406</v>
      </c>
      <c r="AT47" s="69">
        <f t="shared" si="30"/>
        <v>118992</v>
      </c>
    </row>
    <row r="48" spans="1:46" s="1" customFormat="1" ht="14.25" customHeight="1">
      <c r="A48" s="103" t="s">
        <v>149</v>
      </c>
      <c r="B48" s="102" t="s">
        <v>80</v>
      </c>
      <c r="C48" s="102"/>
      <c r="D48" s="91">
        <f>E48+N48</f>
        <v>6418979</v>
      </c>
      <c r="E48" s="92">
        <f>F48+SUM(I48:L48)</f>
        <v>3389422</v>
      </c>
      <c r="F48" s="92">
        <v>1162054</v>
      </c>
      <c r="G48" s="92">
        <v>344088</v>
      </c>
      <c r="H48" s="93">
        <v>714637</v>
      </c>
      <c r="I48" s="92">
        <v>75362</v>
      </c>
      <c r="J48" s="50">
        <f>AL48</f>
        <v>169064</v>
      </c>
      <c r="K48" s="92">
        <v>32507</v>
      </c>
      <c r="L48" s="92">
        <v>1950435</v>
      </c>
      <c r="M48" s="94"/>
      <c r="N48" s="93">
        <f>SUM(O48:W48)</f>
        <v>3029557</v>
      </c>
      <c r="O48" s="93">
        <v>404305</v>
      </c>
      <c r="P48" s="93">
        <v>524033</v>
      </c>
      <c r="Q48" s="93">
        <v>20367</v>
      </c>
      <c r="R48" s="93">
        <f>AP48</f>
        <v>5474</v>
      </c>
      <c r="S48" s="93">
        <f>AT48</f>
        <v>164565</v>
      </c>
      <c r="T48" s="93">
        <v>307431</v>
      </c>
      <c r="U48" s="93">
        <v>374011</v>
      </c>
      <c r="V48" s="93">
        <v>67971</v>
      </c>
      <c r="W48" s="96">
        <v>1161400</v>
      </c>
      <c r="X48" s="97" t="s">
        <v>150</v>
      </c>
      <c r="Y48" s="89"/>
      <c r="Z48" s="89"/>
      <c r="AA48" s="89"/>
      <c r="AB48" s="89"/>
      <c r="AC48" s="89"/>
      <c r="AD48" s="89"/>
      <c r="AE48" s="1">
        <v>9575</v>
      </c>
      <c r="AF48" s="1">
        <v>124082</v>
      </c>
      <c r="AG48" s="1">
        <v>3632</v>
      </c>
      <c r="AJ48" s="1">
        <v>29955</v>
      </c>
      <c r="AK48" s="1">
        <v>1820</v>
      </c>
      <c r="AL48" s="69">
        <f t="shared" si="28"/>
        <v>169064</v>
      </c>
      <c r="AN48" s="1">
        <v>4225</v>
      </c>
      <c r="AO48" s="1">
        <v>1249</v>
      </c>
      <c r="AP48" s="69">
        <f t="shared" si="29"/>
        <v>5474</v>
      </c>
      <c r="AR48" s="1">
        <v>149787</v>
      </c>
      <c r="AS48" s="1">
        <v>14778</v>
      </c>
      <c r="AT48" s="69">
        <f t="shared" si="30"/>
        <v>164565</v>
      </c>
    </row>
    <row r="49" spans="1:46" s="1" customFormat="1" ht="14.25" customHeight="1">
      <c r="A49" s="103" t="s">
        <v>151</v>
      </c>
      <c r="B49" s="102" t="s">
        <v>81</v>
      </c>
      <c r="C49" s="102"/>
      <c r="D49" s="91">
        <f>E49+N49</f>
        <v>4587596</v>
      </c>
      <c r="E49" s="92">
        <f>F49+SUM(I49:L49)</f>
        <v>2439883</v>
      </c>
      <c r="F49" s="92">
        <v>590246</v>
      </c>
      <c r="G49" s="92">
        <v>227136</v>
      </c>
      <c r="H49" s="93">
        <v>298121</v>
      </c>
      <c r="I49" s="92">
        <v>54366</v>
      </c>
      <c r="J49" s="50">
        <f>AL49</f>
        <v>100592</v>
      </c>
      <c r="K49" s="92">
        <v>23447</v>
      </c>
      <c r="L49" s="92">
        <v>1671232</v>
      </c>
      <c r="M49" s="94"/>
      <c r="N49" s="93">
        <f>SUM(O49:W49)</f>
        <v>2147713</v>
      </c>
      <c r="O49" s="93">
        <v>221487</v>
      </c>
      <c r="P49" s="93">
        <v>388825</v>
      </c>
      <c r="Q49" s="93">
        <v>1994</v>
      </c>
      <c r="R49" s="93">
        <f>AP49</f>
        <v>25834</v>
      </c>
      <c r="S49" s="93">
        <f>AT49</f>
        <v>85052</v>
      </c>
      <c r="T49" s="93">
        <v>68127</v>
      </c>
      <c r="U49" s="93">
        <v>326485</v>
      </c>
      <c r="V49" s="93">
        <v>74109</v>
      </c>
      <c r="W49" s="96">
        <v>955800</v>
      </c>
      <c r="X49" s="97" t="s">
        <v>152</v>
      </c>
      <c r="Y49" s="89"/>
      <c r="Z49" s="89"/>
      <c r="AA49" s="89"/>
      <c r="AB49" s="89"/>
      <c r="AC49" s="89"/>
      <c r="AD49" s="89"/>
      <c r="AE49" s="1">
        <v>6088</v>
      </c>
      <c r="AF49" s="1">
        <v>72543</v>
      </c>
      <c r="AJ49" s="1">
        <v>20692</v>
      </c>
      <c r="AK49" s="1">
        <v>1269</v>
      </c>
      <c r="AL49" s="69">
        <f t="shared" si="28"/>
        <v>100592</v>
      </c>
      <c r="AN49" s="1">
        <v>24034</v>
      </c>
      <c r="AO49" s="1">
        <v>1800</v>
      </c>
      <c r="AP49" s="69">
        <f t="shared" si="29"/>
        <v>25834</v>
      </c>
      <c r="AR49" s="1">
        <v>75405</v>
      </c>
      <c r="AS49" s="1">
        <v>9647</v>
      </c>
      <c r="AT49" s="69">
        <f t="shared" si="30"/>
        <v>85052</v>
      </c>
    </row>
    <row r="50" spans="1:46" s="1" customFormat="1" ht="28.5" customHeight="1">
      <c r="A50" s="98" t="s">
        <v>153</v>
      </c>
      <c r="B50" s="99" t="s">
        <v>82</v>
      </c>
      <c r="C50" s="99"/>
      <c r="D50" s="100">
        <f aca="true" t="shared" si="31" ref="D50:L50">SUM(D51:D59)</f>
        <v>29536635</v>
      </c>
      <c r="E50" s="62">
        <f t="shared" si="31"/>
        <v>16942217</v>
      </c>
      <c r="F50" s="63">
        <f t="shared" si="31"/>
        <v>4943392</v>
      </c>
      <c r="G50" s="63">
        <f t="shared" si="31"/>
        <v>1605562</v>
      </c>
      <c r="H50" s="63">
        <f t="shared" si="31"/>
        <v>2971084</v>
      </c>
      <c r="I50" s="63">
        <f t="shared" si="31"/>
        <v>336745</v>
      </c>
      <c r="J50" s="63">
        <f t="shared" si="31"/>
        <v>704995</v>
      </c>
      <c r="K50" s="63">
        <f t="shared" si="31"/>
        <v>145258</v>
      </c>
      <c r="L50" s="63">
        <f t="shared" si="31"/>
        <v>10811827</v>
      </c>
      <c r="M50" s="78"/>
      <c r="N50" s="63">
        <f aca="true" t="shared" si="32" ref="N50:W50">SUM(N51:N59)</f>
        <v>12594418</v>
      </c>
      <c r="O50" s="63">
        <f t="shared" si="32"/>
        <v>1468249</v>
      </c>
      <c r="P50" s="63">
        <f t="shared" si="32"/>
        <v>1908481</v>
      </c>
      <c r="Q50" s="63">
        <f t="shared" si="32"/>
        <v>181784</v>
      </c>
      <c r="R50" s="63">
        <f t="shared" si="32"/>
        <v>203411</v>
      </c>
      <c r="S50" s="63">
        <f t="shared" si="32"/>
        <v>925888</v>
      </c>
      <c r="T50" s="63">
        <f t="shared" si="32"/>
        <v>1244406</v>
      </c>
      <c r="U50" s="63">
        <f t="shared" si="32"/>
        <v>832363</v>
      </c>
      <c r="V50" s="63">
        <f t="shared" si="32"/>
        <v>997536</v>
      </c>
      <c r="W50" s="79">
        <f t="shared" si="32"/>
        <v>4832300</v>
      </c>
      <c r="X50" s="101" t="s">
        <v>153</v>
      </c>
      <c r="Y50" s="67"/>
      <c r="Z50" s="67"/>
      <c r="AA50" s="67"/>
      <c r="AB50" s="67"/>
      <c r="AC50" s="67"/>
      <c r="AD50" s="67"/>
      <c r="AE50" s="82">
        <f aca="true" t="shared" si="33" ref="AE50:AK50">SUM(AE51:AE59)</f>
        <v>44121</v>
      </c>
      <c r="AF50" s="82">
        <f t="shared" si="33"/>
        <v>432928</v>
      </c>
      <c r="AG50" s="82">
        <f t="shared" si="33"/>
        <v>62631</v>
      </c>
      <c r="AH50" s="82">
        <f t="shared" si="33"/>
        <v>0</v>
      </c>
      <c r="AI50" s="82">
        <f t="shared" si="33"/>
        <v>0</v>
      </c>
      <c r="AJ50" s="82">
        <f t="shared" si="33"/>
        <v>155462</v>
      </c>
      <c r="AK50" s="82">
        <f t="shared" si="33"/>
        <v>9853</v>
      </c>
      <c r="AL50" s="69">
        <f t="shared" si="28"/>
        <v>704995</v>
      </c>
      <c r="AN50" s="82">
        <f>SUM(AN51:AN59)</f>
        <v>169432</v>
      </c>
      <c r="AO50" s="82">
        <f>SUM(AO51:AO59)</f>
        <v>33979</v>
      </c>
      <c r="AP50" s="69">
        <f t="shared" si="29"/>
        <v>203411</v>
      </c>
      <c r="AR50" s="82">
        <f>SUM(AR51:AR59)</f>
        <v>861586</v>
      </c>
      <c r="AS50" s="82">
        <f>SUM(AS51:AS59)</f>
        <v>64302</v>
      </c>
      <c r="AT50" s="69">
        <f t="shared" si="30"/>
        <v>925888</v>
      </c>
    </row>
    <row r="51" spans="1:46" s="1" customFormat="1" ht="14.25" customHeight="1">
      <c r="A51" s="103" t="s">
        <v>154</v>
      </c>
      <c r="B51" s="102" t="s">
        <v>83</v>
      </c>
      <c r="C51" s="102"/>
      <c r="D51" s="91">
        <f>E51+N51</f>
        <v>4869181</v>
      </c>
      <c r="E51" s="92">
        <f>F51+SUM(I51:L51)</f>
        <v>2686180</v>
      </c>
      <c r="F51" s="92">
        <v>612351</v>
      </c>
      <c r="G51" s="92">
        <v>229035</v>
      </c>
      <c r="H51" s="93">
        <v>328101</v>
      </c>
      <c r="I51" s="92">
        <v>54348</v>
      </c>
      <c r="J51" s="50">
        <f>AL51</f>
        <v>99859</v>
      </c>
      <c r="K51" s="92">
        <v>23443</v>
      </c>
      <c r="L51" s="92">
        <v>1896179</v>
      </c>
      <c r="M51" s="94"/>
      <c r="N51" s="93">
        <f>SUM(O51:W51)</f>
        <v>2183001</v>
      </c>
      <c r="O51" s="93">
        <v>366036</v>
      </c>
      <c r="P51" s="93">
        <v>322770</v>
      </c>
      <c r="Q51" s="93">
        <v>6565</v>
      </c>
      <c r="R51" s="93">
        <f>AP51</f>
        <v>54470</v>
      </c>
      <c r="S51" s="93">
        <f>AT51</f>
        <v>312868</v>
      </c>
      <c r="T51" s="93">
        <v>279972</v>
      </c>
      <c r="U51" s="93">
        <v>165694</v>
      </c>
      <c r="V51" s="93">
        <v>171126</v>
      </c>
      <c r="W51" s="96">
        <v>503500</v>
      </c>
      <c r="X51" s="97" t="s">
        <v>155</v>
      </c>
      <c r="Y51" s="89"/>
      <c r="Z51" s="89"/>
      <c r="AA51" s="89"/>
      <c r="AB51" s="89"/>
      <c r="AC51" s="89"/>
      <c r="AD51" s="89"/>
      <c r="AE51" s="1">
        <v>6873</v>
      </c>
      <c r="AF51" s="1">
        <v>67615</v>
      </c>
      <c r="AJ51" s="1">
        <v>24214</v>
      </c>
      <c r="AK51" s="1">
        <v>1157</v>
      </c>
      <c r="AL51" s="69">
        <f t="shared" si="28"/>
        <v>99859</v>
      </c>
      <c r="AN51" s="1">
        <v>33696</v>
      </c>
      <c r="AO51" s="1">
        <v>20774</v>
      </c>
      <c r="AP51" s="69">
        <f t="shared" si="29"/>
        <v>54470</v>
      </c>
      <c r="AR51" s="1">
        <v>302675</v>
      </c>
      <c r="AS51" s="1">
        <v>10193</v>
      </c>
      <c r="AT51" s="69">
        <f t="shared" si="30"/>
        <v>312868</v>
      </c>
    </row>
    <row r="52" spans="1:46" s="1" customFormat="1" ht="14.25" customHeight="1">
      <c r="A52" s="103" t="s">
        <v>156</v>
      </c>
      <c r="B52" s="102" t="s">
        <v>84</v>
      </c>
      <c r="C52" s="102"/>
      <c r="D52" s="91">
        <f>E52+N52</f>
        <v>2650125</v>
      </c>
      <c r="E52" s="92">
        <f>F52+SUM(I52:L52)</f>
        <v>1532158</v>
      </c>
      <c r="F52" s="92">
        <v>258392</v>
      </c>
      <c r="G52" s="92">
        <v>104059</v>
      </c>
      <c r="H52" s="93">
        <v>134333</v>
      </c>
      <c r="I52" s="92">
        <v>31291</v>
      </c>
      <c r="J52" s="50">
        <f>AL52</f>
        <v>51070</v>
      </c>
      <c r="K52" s="92">
        <v>13500</v>
      </c>
      <c r="L52" s="92">
        <v>1177905</v>
      </c>
      <c r="M52" s="94"/>
      <c r="N52" s="93">
        <f>SUM(O52:W52)</f>
        <v>1117967</v>
      </c>
      <c r="O52" s="93">
        <v>254490</v>
      </c>
      <c r="P52" s="93">
        <v>154276</v>
      </c>
      <c r="Q52" s="93">
        <v>923</v>
      </c>
      <c r="R52" s="93">
        <f>AP52</f>
        <v>27601</v>
      </c>
      <c r="S52" s="93">
        <f>AT52</f>
        <v>87897</v>
      </c>
      <c r="T52" s="93">
        <v>50094</v>
      </c>
      <c r="U52" s="93">
        <v>48336</v>
      </c>
      <c r="V52" s="93">
        <v>122150</v>
      </c>
      <c r="W52" s="96">
        <v>372200</v>
      </c>
      <c r="X52" s="97" t="s">
        <v>157</v>
      </c>
      <c r="Y52" s="89"/>
      <c r="Z52" s="89"/>
      <c r="AA52" s="89"/>
      <c r="AB52" s="89"/>
      <c r="AC52" s="89"/>
      <c r="AD52" s="89"/>
      <c r="AE52" s="1">
        <v>3195</v>
      </c>
      <c r="AF52" s="1">
        <v>27631</v>
      </c>
      <c r="AG52" s="1">
        <v>8761</v>
      </c>
      <c r="AJ52" s="1">
        <v>10878</v>
      </c>
      <c r="AK52" s="1">
        <v>605</v>
      </c>
      <c r="AL52" s="69">
        <f t="shared" si="28"/>
        <v>51070</v>
      </c>
      <c r="AN52" s="1">
        <v>26101</v>
      </c>
      <c r="AO52" s="1">
        <v>1500</v>
      </c>
      <c r="AP52" s="69">
        <f t="shared" si="29"/>
        <v>27601</v>
      </c>
      <c r="AR52" s="1">
        <v>85271</v>
      </c>
      <c r="AS52" s="1">
        <v>2626</v>
      </c>
      <c r="AT52" s="69">
        <f t="shared" si="30"/>
        <v>87897</v>
      </c>
    </row>
    <row r="53" spans="1:46" s="1" customFormat="1" ht="14.25" customHeight="1">
      <c r="A53" s="103" t="s">
        <v>158</v>
      </c>
      <c r="B53" s="102" t="s">
        <v>85</v>
      </c>
      <c r="C53" s="102"/>
      <c r="D53" s="91">
        <f>E53+N53</f>
        <v>4073158</v>
      </c>
      <c r="E53" s="92">
        <f>F53+SUM(I53:L53)</f>
        <v>2136566</v>
      </c>
      <c r="F53" s="92">
        <v>749233</v>
      </c>
      <c r="G53" s="92">
        <v>260750</v>
      </c>
      <c r="H53" s="93">
        <v>436874</v>
      </c>
      <c r="I53" s="92">
        <v>48224</v>
      </c>
      <c r="J53" s="50">
        <f>AL53</f>
        <v>119898</v>
      </c>
      <c r="K53" s="92">
        <v>20803</v>
      </c>
      <c r="L53" s="92">
        <v>1198408</v>
      </c>
      <c r="M53" s="94"/>
      <c r="N53" s="93">
        <f>SUM(O53:W53)</f>
        <v>1936592</v>
      </c>
      <c r="O53" s="93">
        <v>143292</v>
      </c>
      <c r="P53" s="93">
        <v>262514</v>
      </c>
      <c r="Q53" s="93">
        <v>3833</v>
      </c>
      <c r="R53" s="93">
        <f>AP53</f>
        <v>34171</v>
      </c>
      <c r="S53" s="93">
        <f>AT53</f>
        <v>117416</v>
      </c>
      <c r="T53" s="93">
        <v>436751</v>
      </c>
      <c r="U53" s="93">
        <v>155620</v>
      </c>
      <c r="V53" s="93">
        <v>211695</v>
      </c>
      <c r="W53" s="96">
        <v>571300</v>
      </c>
      <c r="X53" s="97" t="s">
        <v>159</v>
      </c>
      <c r="Y53" s="89"/>
      <c r="Z53" s="89"/>
      <c r="AA53" s="89"/>
      <c r="AB53" s="89"/>
      <c r="AC53" s="89"/>
      <c r="AD53" s="89"/>
      <c r="AE53" s="1">
        <v>6881</v>
      </c>
      <c r="AF53" s="1">
        <v>58824</v>
      </c>
      <c r="AG53" s="1">
        <v>27726</v>
      </c>
      <c r="AJ53" s="1">
        <v>25125</v>
      </c>
      <c r="AK53" s="1">
        <v>1342</v>
      </c>
      <c r="AL53" s="69">
        <f t="shared" si="28"/>
        <v>119898</v>
      </c>
      <c r="AN53" s="1">
        <v>29641</v>
      </c>
      <c r="AO53" s="1">
        <v>4530</v>
      </c>
      <c r="AP53" s="69">
        <f t="shared" si="29"/>
        <v>34171</v>
      </c>
      <c r="AR53" s="1">
        <v>110833</v>
      </c>
      <c r="AS53" s="1">
        <v>6583</v>
      </c>
      <c r="AT53" s="69">
        <f t="shared" si="30"/>
        <v>117416</v>
      </c>
    </row>
    <row r="54" spans="1:46" s="1" customFormat="1" ht="14.25" customHeight="1">
      <c r="A54" s="103" t="s">
        <v>160</v>
      </c>
      <c r="B54" s="102" t="s">
        <v>86</v>
      </c>
      <c r="C54" s="102"/>
      <c r="D54" s="91">
        <f>E54+N54</f>
        <v>1632640</v>
      </c>
      <c r="E54" s="92">
        <f>F54+SUM(I54:L54)</f>
        <v>1131739</v>
      </c>
      <c r="F54" s="92">
        <v>998940</v>
      </c>
      <c r="G54" s="92">
        <v>158407</v>
      </c>
      <c r="H54" s="93">
        <v>804308</v>
      </c>
      <c r="I54" s="92">
        <v>13266</v>
      </c>
      <c r="J54" s="50">
        <f>AL54</f>
        <v>57767</v>
      </c>
      <c r="K54" s="92">
        <v>5722</v>
      </c>
      <c r="L54" s="92">
        <v>56044</v>
      </c>
      <c r="M54" s="94"/>
      <c r="N54" s="93">
        <f>SUM(O54:W54)</f>
        <v>500901</v>
      </c>
      <c r="O54" s="93">
        <v>61392</v>
      </c>
      <c r="P54" s="93">
        <v>100306</v>
      </c>
      <c r="Q54" s="93">
        <v>43937</v>
      </c>
      <c r="R54" s="93">
        <f>AP54</f>
        <v>7898</v>
      </c>
      <c r="S54" s="93">
        <f>AT54</f>
        <v>44618</v>
      </c>
      <c r="T54" s="93" t="s">
        <v>161</v>
      </c>
      <c r="U54" s="93">
        <v>24850</v>
      </c>
      <c r="V54" s="93">
        <v>48800</v>
      </c>
      <c r="W54" s="96">
        <v>169100</v>
      </c>
      <c r="X54" s="97" t="s">
        <v>162</v>
      </c>
      <c r="Y54" s="89"/>
      <c r="Z54" s="89"/>
      <c r="AA54" s="89"/>
      <c r="AB54" s="89"/>
      <c r="AC54" s="89"/>
      <c r="AD54" s="89"/>
      <c r="AE54" s="1">
        <v>3685</v>
      </c>
      <c r="AF54" s="1">
        <v>41241</v>
      </c>
      <c r="AJ54" s="1">
        <v>12004</v>
      </c>
      <c r="AK54" s="1">
        <v>837</v>
      </c>
      <c r="AL54" s="69">
        <f t="shared" si="28"/>
        <v>57767</v>
      </c>
      <c r="AN54" s="1">
        <v>7878</v>
      </c>
      <c r="AO54" s="1">
        <v>20</v>
      </c>
      <c r="AP54" s="69">
        <f t="shared" si="29"/>
        <v>7898</v>
      </c>
      <c r="AR54" s="1">
        <v>41998</v>
      </c>
      <c r="AS54" s="1">
        <v>2620</v>
      </c>
      <c r="AT54" s="69">
        <f t="shared" si="30"/>
        <v>44618</v>
      </c>
    </row>
    <row r="55" spans="1:46" s="1" customFormat="1" ht="14.25" customHeight="1">
      <c r="A55" s="103" t="s">
        <v>163</v>
      </c>
      <c r="B55" s="102" t="s">
        <v>87</v>
      </c>
      <c r="C55" s="102"/>
      <c r="D55" s="91">
        <f>E55+N55</f>
        <v>4118439</v>
      </c>
      <c r="E55" s="92">
        <f>F55+SUM(I55:L55)</f>
        <v>2471150</v>
      </c>
      <c r="F55" s="92">
        <v>835111</v>
      </c>
      <c r="G55" s="92">
        <v>302297</v>
      </c>
      <c r="H55" s="93">
        <v>455396</v>
      </c>
      <c r="I55" s="92">
        <v>44326</v>
      </c>
      <c r="J55" s="50">
        <f>AL55</f>
        <v>135079</v>
      </c>
      <c r="K55" s="92">
        <v>19121</v>
      </c>
      <c r="L55" s="92">
        <v>1437513</v>
      </c>
      <c r="M55" s="94"/>
      <c r="N55" s="93">
        <f>SUM(O55:W55)</f>
        <v>1647289</v>
      </c>
      <c r="O55" s="93">
        <v>219727</v>
      </c>
      <c r="P55" s="93">
        <v>225110</v>
      </c>
      <c r="Q55" s="93">
        <v>75512</v>
      </c>
      <c r="R55" s="93">
        <f>AP55</f>
        <v>36024</v>
      </c>
      <c r="S55" s="93">
        <f>AT55</f>
        <v>127164</v>
      </c>
      <c r="T55" s="93">
        <v>107161</v>
      </c>
      <c r="U55" s="93">
        <v>129348</v>
      </c>
      <c r="V55" s="93">
        <v>92743</v>
      </c>
      <c r="W55" s="96">
        <v>634500</v>
      </c>
      <c r="X55" s="97" t="s">
        <v>164</v>
      </c>
      <c r="Y55" s="89"/>
      <c r="Z55" s="89"/>
      <c r="AA55" s="89"/>
      <c r="AB55" s="89"/>
      <c r="AC55" s="89"/>
      <c r="AD55" s="89"/>
      <c r="AE55" s="1">
        <v>8835</v>
      </c>
      <c r="AF55" s="1">
        <v>83200</v>
      </c>
      <c r="AG55" s="1">
        <v>10814</v>
      </c>
      <c r="AJ55" s="1">
        <v>30389</v>
      </c>
      <c r="AK55" s="1">
        <v>1841</v>
      </c>
      <c r="AL55" s="69">
        <f t="shared" si="28"/>
        <v>135079</v>
      </c>
      <c r="AN55" s="1">
        <v>30024</v>
      </c>
      <c r="AO55" s="1">
        <v>6000</v>
      </c>
      <c r="AP55" s="69">
        <f t="shared" si="29"/>
        <v>36024</v>
      </c>
      <c r="AR55" s="1">
        <v>106006</v>
      </c>
      <c r="AS55" s="1">
        <v>21158</v>
      </c>
      <c r="AT55" s="69">
        <f t="shared" si="30"/>
        <v>127164</v>
      </c>
    </row>
    <row r="56" spans="1:42" s="1" customFormat="1" ht="12.75" customHeight="1">
      <c r="A56" s="104"/>
      <c r="B56" s="102"/>
      <c r="C56" s="102"/>
      <c r="D56" s="91"/>
      <c r="E56" s="92"/>
      <c r="F56" s="92"/>
      <c r="G56" s="92"/>
      <c r="H56" s="93"/>
      <c r="I56" s="92"/>
      <c r="J56" s="50"/>
      <c r="K56" s="92"/>
      <c r="L56" s="92"/>
      <c r="M56" s="94"/>
      <c r="N56" s="93"/>
      <c r="O56" s="93"/>
      <c r="P56" s="93"/>
      <c r="Q56" s="93"/>
      <c r="R56" s="93"/>
      <c r="S56" s="93"/>
      <c r="T56" s="93"/>
      <c r="U56" s="93"/>
      <c r="V56" s="93"/>
      <c r="W56" s="96"/>
      <c r="X56" s="97"/>
      <c r="Y56" s="89"/>
      <c r="Z56" s="89"/>
      <c r="AA56" s="89"/>
      <c r="AB56" s="89"/>
      <c r="AC56" s="89"/>
      <c r="AD56" s="89"/>
      <c r="AP56" s="1">
        <f t="shared" si="29"/>
        <v>0</v>
      </c>
    </row>
    <row r="57" spans="1:46" s="1" customFormat="1" ht="14.25" customHeight="1">
      <c r="A57" s="103" t="s">
        <v>165</v>
      </c>
      <c r="B57" s="102" t="s">
        <v>88</v>
      </c>
      <c r="C57" s="102"/>
      <c r="D57" s="91">
        <f>E57+N57</f>
        <v>4195153</v>
      </c>
      <c r="E57" s="92">
        <f>F57+SUM(I57:L57)</f>
        <v>2485142</v>
      </c>
      <c r="F57" s="92">
        <v>550400</v>
      </c>
      <c r="G57" s="92">
        <v>184044</v>
      </c>
      <c r="H57" s="93">
        <v>326964</v>
      </c>
      <c r="I57" s="92">
        <v>56733</v>
      </c>
      <c r="J57" s="50">
        <f>AL57</f>
        <v>88055</v>
      </c>
      <c r="K57" s="92">
        <v>24469</v>
      </c>
      <c r="L57" s="92">
        <v>1765485</v>
      </c>
      <c r="M57" s="94"/>
      <c r="N57" s="93">
        <f>SUM(O57:W57)</f>
        <v>1710011</v>
      </c>
      <c r="O57" s="93">
        <v>175986</v>
      </c>
      <c r="P57" s="93">
        <v>308209</v>
      </c>
      <c r="Q57" s="93">
        <v>15502</v>
      </c>
      <c r="R57" s="93">
        <f>AP57</f>
        <v>37327</v>
      </c>
      <c r="S57" s="93">
        <f>AT57</f>
        <v>71941</v>
      </c>
      <c r="T57" s="93">
        <v>168674</v>
      </c>
      <c r="U57" s="93">
        <v>118682</v>
      </c>
      <c r="V57" s="93">
        <v>132490</v>
      </c>
      <c r="W57" s="96">
        <v>681200</v>
      </c>
      <c r="X57" s="97" t="s">
        <v>166</v>
      </c>
      <c r="Y57" s="89"/>
      <c r="Z57" s="89"/>
      <c r="AA57" s="89"/>
      <c r="AB57" s="89"/>
      <c r="AC57" s="89"/>
      <c r="AD57" s="89"/>
      <c r="AE57" s="1">
        <v>5167</v>
      </c>
      <c r="AF57" s="1">
        <v>52473</v>
      </c>
      <c r="AG57" s="1">
        <v>11959</v>
      </c>
      <c r="AJ57" s="1">
        <v>17247</v>
      </c>
      <c r="AK57" s="1">
        <v>1209</v>
      </c>
      <c r="AL57" s="69">
        <f aca="true" t="shared" si="34" ref="AL57:AL64">SUM(AE57:AK57)</f>
        <v>88055</v>
      </c>
      <c r="AN57" s="1">
        <v>37027</v>
      </c>
      <c r="AO57" s="1">
        <v>300</v>
      </c>
      <c r="AP57" s="69">
        <f t="shared" si="29"/>
        <v>37327</v>
      </c>
      <c r="AR57" s="1">
        <v>62595</v>
      </c>
      <c r="AS57" s="1">
        <v>9346</v>
      </c>
      <c r="AT57" s="69">
        <f aca="true" t="shared" si="35" ref="AT57:AT64">AR57+AS57</f>
        <v>71941</v>
      </c>
    </row>
    <row r="58" spans="1:46" s="1" customFormat="1" ht="14.25" customHeight="1">
      <c r="A58" s="103" t="s">
        <v>167</v>
      </c>
      <c r="B58" s="102" t="s">
        <v>89</v>
      </c>
      <c r="C58" s="102"/>
      <c r="D58" s="91">
        <f>E58+N58</f>
        <v>4306096</v>
      </c>
      <c r="E58" s="92">
        <f>F58+SUM(I58:L58)</f>
        <v>2451665</v>
      </c>
      <c r="F58" s="92">
        <v>587037</v>
      </c>
      <c r="G58" s="92">
        <v>242185</v>
      </c>
      <c r="H58" s="93">
        <v>292682</v>
      </c>
      <c r="I58" s="92">
        <v>51545</v>
      </c>
      <c r="J58" s="50">
        <f>AL58</f>
        <v>95363</v>
      </c>
      <c r="K58" s="92">
        <v>22238</v>
      </c>
      <c r="L58" s="92">
        <v>1695482</v>
      </c>
      <c r="M58" s="94"/>
      <c r="N58" s="93">
        <f>SUM(O58:W58)</f>
        <v>1854431</v>
      </c>
      <c r="O58" s="93">
        <v>159468</v>
      </c>
      <c r="P58" s="93">
        <v>332362</v>
      </c>
      <c r="Q58" s="93">
        <v>7023</v>
      </c>
      <c r="R58" s="93">
        <f>AP58</f>
        <v>3054</v>
      </c>
      <c r="S58" s="93">
        <f>AT58</f>
        <v>111650</v>
      </c>
      <c r="T58" s="93">
        <v>62000</v>
      </c>
      <c r="U58" s="93">
        <v>96981</v>
      </c>
      <c r="V58" s="93">
        <v>97293</v>
      </c>
      <c r="W58" s="96">
        <v>984600</v>
      </c>
      <c r="X58" s="97" t="s">
        <v>168</v>
      </c>
      <c r="Y58" s="89"/>
      <c r="Z58" s="89"/>
      <c r="AA58" s="89"/>
      <c r="AB58" s="89"/>
      <c r="AC58" s="89"/>
      <c r="AD58" s="89"/>
      <c r="AE58" s="1">
        <v>5822</v>
      </c>
      <c r="AF58" s="1">
        <v>62823</v>
      </c>
      <c r="AG58" s="1">
        <v>1982</v>
      </c>
      <c r="AJ58" s="1">
        <v>23191</v>
      </c>
      <c r="AK58" s="1">
        <v>1545</v>
      </c>
      <c r="AL58" s="69">
        <f t="shared" si="34"/>
        <v>95363</v>
      </c>
      <c r="AN58" s="1">
        <v>2477</v>
      </c>
      <c r="AO58" s="1">
        <v>577</v>
      </c>
      <c r="AP58" s="69">
        <f t="shared" si="29"/>
        <v>3054</v>
      </c>
      <c r="AR58" s="1">
        <v>104544</v>
      </c>
      <c r="AS58" s="1">
        <v>7106</v>
      </c>
      <c r="AT58" s="69">
        <f t="shared" si="35"/>
        <v>111650</v>
      </c>
    </row>
    <row r="59" spans="1:46" s="1" customFormat="1" ht="14.25" customHeight="1">
      <c r="A59" s="103" t="s">
        <v>169</v>
      </c>
      <c r="B59" s="102" t="s">
        <v>90</v>
      </c>
      <c r="C59" s="102"/>
      <c r="D59" s="91">
        <f>E59+N59</f>
        <v>3691843</v>
      </c>
      <c r="E59" s="92">
        <f>F59+SUM(I59:L59)</f>
        <v>2047617</v>
      </c>
      <c r="F59" s="92">
        <v>351928</v>
      </c>
      <c r="G59" s="92">
        <v>124785</v>
      </c>
      <c r="H59" s="93">
        <v>192426</v>
      </c>
      <c r="I59" s="92">
        <v>37012</v>
      </c>
      <c r="J59" s="50">
        <f>AL59</f>
        <v>57904</v>
      </c>
      <c r="K59" s="92">
        <v>15962</v>
      </c>
      <c r="L59" s="92">
        <v>1584811</v>
      </c>
      <c r="M59" s="94"/>
      <c r="N59" s="93">
        <f>SUM(O59:W59)</f>
        <v>1644226</v>
      </c>
      <c r="O59" s="93">
        <v>87858</v>
      </c>
      <c r="P59" s="93">
        <v>202934</v>
      </c>
      <c r="Q59" s="93">
        <v>28489</v>
      </c>
      <c r="R59" s="93">
        <f>AP59</f>
        <v>2866</v>
      </c>
      <c r="S59" s="93">
        <f>AT59</f>
        <v>52334</v>
      </c>
      <c r="T59" s="93">
        <v>139754</v>
      </c>
      <c r="U59" s="93">
        <v>92852</v>
      </c>
      <c r="V59" s="93">
        <v>121239</v>
      </c>
      <c r="W59" s="96">
        <v>915900</v>
      </c>
      <c r="X59" s="97" t="s">
        <v>170</v>
      </c>
      <c r="Y59" s="89"/>
      <c r="Z59" s="89"/>
      <c r="AA59" s="89"/>
      <c r="AB59" s="89"/>
      <c r="AC59" s="89"/>
      <c r="AD59" s="89"/>
      <c r="AE59" s="1">
        <v>3663</v>
      </c>
      <c r="AF59" s="1">
        <v>39121</v>
      </c>
      <c r="AG59" s="1">
        <v>1389</v>
      </c>
      <c r="AJ59" s="1">
        <v>12414</v>
      </c>
      <c r="AK59" s="1">
        <v>1317</v>
      </c>
      <c r="AL59" s="69">
        <f t="shared" si="34"/>
        <v>57904</v>
      </c>
      <c r="AN59" s="1">
        <v>2588</v>
      </c>
      <c r="AO59" s="1">
        <v>278</v>
      </c>
      <c r="AP59" s="69">
        <f t="shared" si="29"/>
        <v>2866</v>
      </c>
      <c r="AR59" s="1">
        <v>47664</v>
      </c>
      <c r="AS59" s="1">
        <v>4670</v>
      </c>
      <c r="AT59" s="69">
        <f t="shared" si="35"/>
        <v>52334</v>
      </c>
    </row>
    <row r="60" spans="1:46" s="1" customFormat="1" ht="28.5" customHeight="1">
      <c r="A60" s="98" t="s">
        <v>91</v>
      </c>
      <c r="B60" s="99" t="s">
        <v>92</v>
      </c>
      <c r="C60" s="99"/>
      <c r="D60" s="100">
        <f aca="true" t="shared" si="36" ref="D60:L60">SUM(D61:D64)</f>
        <v>20757376</v>
      </c>
      <c r="E60" s="62">
        <f t="shared" si="36"/>
        <v>10615896</v>
      </c>
      <c r="F60" s="62">
        <f t="shared" si="36"/>
        <v>2521194</v>
      </c>
      <c r="G60" s="63">
        <f t="shared" si="36"/>
        <v>537405</v>
      </c>
      <c r="H60" s="63">
        <f t="shared" si="36"/>
        <v>1850949</v>
      </c>
      <c r="I60" s="63">
        <f t="shared" si="36"/>
        <v>176190</v>
      </c>
      <c r="J60" s="63">
        <f t="shared" si="36"/>
        <v>268896</v>
      </c>
      <c r="K60" s="63">
        <f t="shared" si="36"/>
        <v>75999</v>
      </c>
      <c r="L60" s="63">
        <f t="shared" si="36"/>
        <v>7573617</v>
      </c>
      <c r="M60" s="78"/>
      <c r="N60" s="63">
        <f aca="true" t="shared" si="37" ref="N60:W60">SUM(N61:N64)</f>
        <v>10141480</v>
      </c>
      <c r="O60" s="63">
        <f t="shared" si="37"/>
        <v>841319</v>
      </c>
      <c r="P60" s="63">
        <f t="shared" si="37"/>
        <v>1957811</v>
      </c>
      <c r="Q60" s="63">
        <f t="shared" si="37"/>
        <v>59394</v>
      </c>
      <c r="R60" s="63">
        <f t="shared" si="37"/>
        <v>115871</v>
      </c>
      <c r="S60" s="63">
        <f t="shared" si="37"/>
        <v>211380</v>
      </c>
      <c r="T60" s="63">
        <f t="shared" si="37"/>
        <v>1977303</v>
      </c>
      <c r="U60" s="63">
        <f t="shared" si="37"/>
        <v>612358</v>
      </c>
      <c r="V60" s="63">
        <f t="shared" si="37"/>
        <v>516749</v>
      </c>
      <c r="W60" s="79">
        <f t="shared" si="37"/>
        <v>3849295</v>
      </c>
      <c r="X60" s="101" t="s">
        <v>91</v>
      </c>
      <c r="Y60" s="67"/>
      <c r="Z60" s="67"/>
      <c r="AA60" s="67"/>
      <c r="AB60" s="67"/>
      <c r="AC60" s="67"/>
      <c r="AD60" s="67"/>
      <c r="AE60" s="82">
        <f aca="true" t="shared" si="38" ref="AE60:AK60">SUM(AE61:AE64)</f>
        <v>14724</v>
      </c>
      <c r="AF60" s="82">
        <f t="shared" si="38"/>
        <v>180197</v>
      </c>
      <c r="AG60" s="82">
        <f t="shared" si="38"/>
        <v>14694</v>
      </c>
      <c r="AH60" s="82">
        <f t="shared" si="38"/>
        <v>947</v>
      </c>
      <c r="AI60" s="82">
        <f t="shared" si="38"/>
        <v>0</v>
      </c>
      <c r="AJ60" s="82">
        <f t="shared" si="38"/>
        <v>54519</v>
      </c>
      <c r="AK60" s="82">
        <f t="shared" si="38"/>
        <v>3815</v>
      </c>
      <c r="AL60" s="69">
        <f t="shared" si="34"/>
        <v>268896</v>
      </c>
      <c r="AN60" s="82">
        <f>SUM(AN61:AN64)</f>
        <v>106004</v>
      </c>
      <c r="AO60" s="82">
        <f>SUM(AO61:AO64)</f>
        <v>9867</v>
      </c>
      <c r="AP60" s="69">
        <f t="shared" si="29"/>
        <v>115871</v>
      </c>
      <c r="AR60" s="82">
        <f>SUM(AR61:AR64)</f>
        <v>181499</v>
      </c>
      <c r="AS60" s="82">
        <f>SUM(AS61:AS64)</f>
        <v>29881</v>
      </c>
      <c r="AT60" s="69">
        <f t="shared" si="35"/>
        <v>211380</v>
      </c>
    </row>
    <row r="61" spans="1:46" s="1" customFormat="1" ht="14.25" customHeight="1">
      <c r="A61" s="103" t="s">
        <v>171</v>
      </c>
      <c r="B61" s="102" t="s">
        <v>93</v>
      </c>
      <c r="C61" s="102"/>
      <c r="D61" s="91">
        <f>E61+N61</f>
        <v>7369861</v>
      </c>
      <c r="E61" s="92">
        <f>F61+SUM(I61:L61)</f>
        <v>3661593</v>
      </c>
      <c r="F61" s="92">
        <v>455582</v>
      </c>
      <c r="G61" s="92">
        <v>145283</v>
      </c>
      <c r="H61" s="93">
        <v>267569</v>
      </c>
      <c r="I61" s="92">
        <v>66942</v>
      </c>
      <c r="J61" s="50">
        <f>AL61</f>
        <v>76865</v>
      </c>
      <c r="K61" s="92">
        <v>28876</v>
      </c>
      <c r="L61" s="92">
        <v>3033328</v>
      </c>
      <c r="M61" s="94"/>
      <c r="N61" s="93">
        <f>SUM(O61:W61)</f>
        <v>3708268</v>
      </c>
      <c r="O61" s="93">
        <v>436489</v>
      </c>
      <c r="P61" s="93">
        <v>634197</v>
      </c>
      <c r="Q61" s="93">
        <v>32511</v>
      </c>
      <c r="R61" s="93">
        <f>AP61</f>
        <v>12499</v>
      </c>
      <c r="S61" s="93">
        <f>AT61</f>
        <v>61487</v>
      </c>
      <c r="T61" s="93">
        <v>528194</v>
      </c>
      <c r="U61" s="93">
        <v>248622</v>
      </c>
      <c r="V61" s="93">
        <v>201069</v>
      </c>
      <c r="W61" s="96">
        <v>1553200</v>
      </c>
      <c r="X61" s="97" t="s">
        <v>172</v>
      </c>
      <c r="Y61" s="89"/>
      <c r="Z61" s="89"/>
      <c r="AA61" s="89"/>
      <c r="AB61" s="89"/>
      <c r="AC61" s="89"/>
      <c r="AD61" s="89"/>
      <c r="AE61" s="1">
        <v>4095</v>
      </c>
      <c r="AF61" s="1">
        <v>55921</v>
      </c>
      <c r="AJ61" s="1">
        <v>15490</v>
      </c>
      <c r="AK61" s="1">
        <v>1359</v>
      </c>
      <c r="AL61" s="69">
        <f t="shared" si="34"/>
        <v>76865</v>
      </c>
      <c r="AN61" s="1">
        <v>12399</v>
      </c>
      <c r="AO61" s="1">
        <v>100</v>
      </c>
      <c r="AP61" s="69">
        <f t="shared" si="29"/>
        <v>12499</v>
      </c>
      <c r="AR61" s="1">
        <v>48283</v>
      </c>
      <c r="AS61" s="1">
        <v>13204</v>
      </c>
      <c r="AT61" s="69">
        <f t="shared" si="35"/>
        <v>61487</v>
      </c>
    </row>
    <row r="62" spans="1:46" s="1" customFormat="1" ht="14.25" customHeight="1">
      <c r="A62" s="103" t="s">
        <v>173</v>
      </c>
      <c r="B62" s="102" t="s">
        <v>94</v>
      </c>
      <c r="C62" s="102"/>
      <c r="D62" s="91">
        <f>E62+N62</f>
        <v>3716238</v>
      </c>
      <c r="E62" s="92">
        <f>F62+SUM(I62:L62)</f>
        <v>2245417</v>
      </c>
      <c r="F62" s="92">
        <v>379447</v>
      </c>
      <c r="G62" s="92">
        <v>126420</v>
      </c>
      <c r="H62" s="93">
        <v>223243</v>
      </c>
      <c r="I62" s="92">
        <v>36197</v>
      </c>
      <c r="J62" s="50">
        <f>AL62</f>
        <v>60378</v>
      </c>
      <c r="K62" s="92">
        <v>15610</v>
      </c>
      <c r="L62" s="92">
        <v>1753785</v>
      </c>
      <c r="M62" s="94"/>
      <c r="N62" s="93">
        <f>SUM(O62:W62)</f>
        <v>1470821</v>
      </c>
      <c r="O62" s="93">
        <v>154072</v>
      </c>
      <c r="P62" s="93">
        <v>259812</v>
      </c>
      <c r="Q62" s="93">
        <v>4285</v>
      </c>
      <c r="R62" s="93">
        <f>AP62</f>
        <v>48093</v>
      </c>
      <c r="S62" s="93">
        <f>AT62</f>
        <v>44659</v>
      </c>
      <c r="T62" s="93">
        <v>179527</v>
      </c>
      <c r="U62" s="93">
        <v>169771</v>
      </c>
      <c r="V62" s="93">
        <v>126007</v>
      </c>
      <c r="W62" s="96">
        <v>484595</v>
      </c>
      <c r="X62" s="97" t="s">
        <v>174</v>
      </c>
      <c r="Y62" s="89"/>
      <c r="Z62" s="89"/>
      <c r="AA62" s="89"/>
      <c r="AB62" s="89"/>
      <c r="AC62" s="89"/>
      <c r="AD62" s="89"/>
      <c r="AE62" s="1">
        <v>3346</v>
      </c>
      <c r="AF62" s="1">
        <v>44074</v>
      </c>
      <c r="AJ62" s="1">
        <v>12178</v>
      </c>
      <c r="AK62" s="1">
        <v>780</v>
      </c>
      <c r="AL62" s="69">
        <f t="shared" si="34"/>
        <v>60378</v>
      </c>
      <c r="AN62" s="1">
        <v>43326</v>
      </c>
      <c r="AO62" s="1">
        <v>4767</v>
      </c>
      <c r="AP62" s="69">
        <f t="shared" si="29"/>
        <v>48093</v>
      </c>
      <c r="AR62" s="1">
        <v>35402</v>
      </c>
      <c r="AS62" s="1">
        <v>9257</v>
      </c>
      <c r="AT62" s="69">
        <f t="shared" si="35"/>
        <v>44659</v>
      </c>
    </row>
    <row r="63" spans="1:46" s="1" customFormat="1" ht="14.25" customHeight="1">
      <c r="A63" s="103" t="s">
        <v>175</v>
      </c>
      <c r="B63" s="102" t="s">
        <v>95</v>
      </c>
      <c r="C63" s="102"/>
      <c r="D63" s="91">
        <f>E63+N63</f>
        <v>4764383</v>
      </c>
      <c r="E63" s="92">
        <f>F63+SUM(I63:L63)</f>
        <v>2276749</v>
      </c>
      <c r="F63" s="92">
        <v>1064775</v>
      </c>
      <c r="G63" s="92">
        <v>97674</v>
      </c>
      <c r="H63" s="93">
        <v>943302</v>
      </c>
      <c r="I63" s="92">
        <v>33053</v>
      </c>
      <c r="J63" s="50">
        <f>AL63</f>
        <v>47288</v>
      </c>
      <c r="K63" s="92">
        <v>14255</v>
      </c>
      <c r="L63" s="92">
        <v>1117378</v>
      </c>
      <c r="M63" s="94"/>
      <c r="N63" s="93">
        <f>SUM(O63:W63)</f>
        <v>2487634</v>
      </c>
      <c r="O63" s="93">
        <v>100513</v>
      </c>
      <c r="P63" s="93">
        <v>499657</v>
      </c>
      <c r="Q63" s="93">
        <v>17108</v>
      </c>
      <c r="R63" s="93">
        <f>AP63</f>
        <v>32000</v>
      </c>
      <c r="S63" s="93">
        <f>AT63</f>
        <v>39024</v>
      </c>
      <c r="T63" s="93">
        <v>880334</v>
      </c>
      <c r="U63" s="93">
        <v>71391</v>
      </c>
      <c r="V63" s="93">
        <v>133507</v>
      </c>
      <c r="W63" s="96">
        <v>714100</v>
      </c>
      <c r="X63" s="97" t="s">
        <v>176</v>
      </c>
      <c r="Y63" s="89"/>
      <c r="Z63" s="89"/>
      <c r="AA63" s="89"/>
      <c r="AB63" s="89"/>
      <c r="AC63" s="89"/>
      <c r="AD63" s="89"/>
      <c r="AE63" s="1">
        <v>2940</v>
      </c>
      <c r="AF63" s="1">
        <v>33038</v>
      </c>
      <c r="AH63" s="1">
        <v>415</v>
      </c>
      <c r="AJ63" s="1">
        <v>10239</v>
      </c>
      <c r="AK63" s="1">
        <v>656</v>
      </c>
      <c r="AL63" s="69">
        <f t="shared" si="34"/>
        <v>47288</v>
      </c>
      <c r="AN63" s="1">
        <v>27000</v>
      </c>
      <c r="AO63" s="1">
        <v>5000</v>
      </c>
      <c r="AP63" s="69">
        <f t="shared" si="29"/>
        <v>32000</v>
      </c>
      <c r="AR63" s="1">
        <v>36545</v>
      </c>
      <c r="AS63" s="1">
        <v>2479</v>
      </c>
      <c r="AT63" s="69">
        <f t="shared" si="35"/>
        <v>39024</v>
      </c>
    </row>
    <row r="64" spans="1:46" s="1" customFormat="1" ht="14.25" customHeight="1">
      <c r="A64" s="103" t="s">
        <v>177</v>
      </c>
      <c r="B64" s="102" t="s">
        <v>96</v>
      </c>
      <c r="C64" s="102"/>
      <c r="D64" s="91">
        <f>E64+N64</f>
        <v>4906894</v>
      </c>
      <c r="E64" s="92">
        <f>F64+SUM(I64:L64)</f>
        <v>2432137</v>
      </c>
      <c r="F64" s="92">
        <v>621390</v>
      </c>
      <c r="G64" s="92">
        <v>168028</v>
      </c>
      <c r="H64" s="93">
        <v>416835</v>
      </c>
      <c r="I64" s="92">
        <v>39998</v>
      </c>
      <c r="J64" s="50">
        <f>AL64</f>
        <v>84365</v>
      </c>
      <c r="K64" s="92">
        <v>17258</v>
      </c>
      <c r="L64" s="92">
        <v>1669126</v>
      </c>
      <c r="M64" s="94"/>
      <c r="N64" s="93">
        <f>SUM(O64:W64)</f>
        <v>2474757</v>
      </c>
      <c r="O64" s="93">
        <v>150245</v>
      </c>
      <c r="P64" s="93">
        <v>564145</v>
      </c>
      <c r="Q64" s="93">
        <v>5490</v>
      </c>
      <c r="R64" s="93">
        <f>AP64</f>
        <v>23279</v>
      </c>
      <c r="S64" s="93">
        <f>AT64</f>
        <v>66210</v>
      </c>
      <c r="T64" s="93">
        <v>389248</v>
      </c>
      <c r="U64" s="93">
        <v>122574</v>
      </c>
      <c r="V64" s="93">
        <v>56166</v>
      </c>
      <c r="W64" s="96">
        <v>1097400</v>
      </c>
      <c r="X64" s="97" t="s">
        <v>178</v>
      </c>
      <c r="Y64" s="89"/>
      <c r="Z64" s="89"/>
      <c r="AA64" s="89"/>
      <c r="AB64" s="89"/>
      <c r="AC64" s="89"/>
      <c r="AD64" s="89"/>
      <c r="AE64" s="1">
        <v>4343</v>
      </c>
      <c r="AF64" s="1">
        <v>47164</v>
      </c>
      <c r="AG64" s="1">
        <v>14694</v>
      </c>
      <c r="AH64" s="1">
        <v>532</v>
      </c>
      <c r="AJ64" s="1">
        <v>16612</v>
      </c>
      <c r="AK64" s="1">
        <v>1020</v>
      </c>
      <c r="AL64" s="69">
        <f t="shared" si="34"/>
        <v>84365</v>
      </c>
      <c r="AN64" s="1">
        <v>23279</v>
      </c>
      <c r="AO64" s="1">
        <v>0</v>
      </c>
      <c r="AP64" s="69">
        <f t="shared" si="29"/>
        <v>23279</v>
      </c>
      <c r="AR64" s="1">
        <v>61269</v>
      </c>
      <c r="AS64" s="1">
        <v>4941</v>
      </c>
      <c r="AT64" s="69">
        <f t="shared" si="35"/>
        <v>66210</v>
      </c>
    </row>
    <row r="65" spans="1:30" s="111" customFormat="1" ht="12" customHeight="1" thickBot="1">
      <c r="A65" s="105"/>
      <c r="B65" s="106"/>
      <c r="C65" s="106"/>
      <c r="D65" s="107"/>
      <c r="E65" s="108"/>
      <c r="F65" s="108"/>
      <c r="G65" s="108"/>
      <c r="H65" s="108"/>
      <c r="I65" s="108"/>
      <c r="J65" s="108"/>
      <c r="K65" s="108"/>
      <c r="L65" s="108"/>
      <c r="M65" s="109"/>
      <c r="N65" s="108"/>
      <c r="O65" s="108"/>
      <c r="P65" s="108"/>
      <c r="Q65" s="108"/>
      <c r="R65" s="108"/>
      <c r="S65" s="108"/>
      <c r="T65" s="108"/>
      <c r="U65" s="108"/>
      <c r="V65" s="108"/>
      <c r="W65" s="110"/>
      <c r="X65" s="105"/>
      <c r="Y65" s="105"/>
      <c r="Z65" s="105"/>
      <c r="AA65" s="105"/>
      <c r="AB65" s="105"/>
      <c r="AC65" s="105"/>
      <c r="AD65" s="105"/>
    </row>
    <row r="66" spans="1:42" ht="19.5" customHeight="1" thickTop="1">
      <c r="A66" s="112" t="s">
        <v>97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N66" t="s">
        <v>98</v>
      </c>
      <c r="AN66" s="113"/>
      <c r="AP66" s="69"/>
    </row>
    <row r="67" spans="40:42" ht="13.5">
      <c r="AN67" s="113"/>
      <c r="AP67" s="69"/>
    </row>
    <row r="68" spans="40:42" ht="13.5">
      <c r="AN68" s="113"/>
      <c r="AP68" s="69"/>
    </row>
    <row r="69" spans="40:42" ht="13.5">
      <c r="AN69" s="113"/>
      <c r="AP69" s="69"/>
    </row>
    <row r="70" spans="40:42" ht="13.5">
      <c r="AN70" s="113"/>
      <c r="AP70" s="69"/>
    </row>
    <row r="71" spans="40:42" ht="13.5">
      <c r="AN71" s="113"/>
      <c r="AP71" s="69"/>
    </row>
    <row r="72" spans="40:42" ht="13.5">
      <c r="AN72" s="113"/>
      <c r="AP72" s="69"/>
    </row>
    <row r="73" spans="40:42" ht="13.5">
      <c r="AN73" s="113"/>
      <c r="AP73" s="69"/>
    </row>
    <row r="74" spans="40:42" ht="13.5">
      <c r="AN74" s="113"/>
      <c r="AP74" s="69"/>
    </row>
    <row r="75" spans="40:42" ht="13.5">
      <c r="AN75" s="113"/>
      <c r="AP75" s="69"/>
    </row>
    <row r="76" spans="40:42" ht="13.5">
      <c r="AN76" s="113"/>
      <c r="AP76" s="69"/>
    </row>
    <row r="77" spans="40:42" ht="13.5">
      <c r="AN77" s="113"/>
      <c r="AP77" s="69"/>
    </row>
    <row r="78" spans="40:42" ht="13.5">
      <c r="AN78" s="113"/>
      <c r="AP78" s="69"/>
    </row>
    <row r="79" spans="40:42" ht="13.5">
      <c r="AN79" s="113"/>
      <c r="AP79" s="69"/>
    </row>
    <row r="80" spans="40:42" ht="13.5">
      <c r="AN80" s="113"/>
      <c r="AP80" s="69"/>
    </row>
    <row r="81" spans="40:42" ht="13.5">
      <c r="AN81" s="113"/>
      <c r="AP81" s="69"/>
    </row>
    <row r="82" spans="40:42" ht="13.5">
      <c r="AN82" s="113"/>
      <c r="AP82" s="69"/>
    </row>
    <row r="83" spans="40:42" ht="13.5">
      <c r="AN83" s="113"/>
      <c r="AP83" s="69"/>
    </row>
    <row r="84" spans="40:42" ht="13.5">
      <c r="AN84" s="113"/>
      <c r="AP84" s="69"/>
    </row>
    <row r="85" spans="40:42" ht="13.5">
      <c r="AN85" s="113"/>
      <c r="AP85" s="69"/>
    </row>
    <row r="86" spans="40:42" ht="13.5">
      <c r="AN86" s="113"/>
      <c r="AP86" s="69"/>
    </row>
    <row r="87" spans="40:42" ht="13.5">
      <c r="AN87" s="113"/>
      <c r="AP87" s="69"/>
    </row>
    <row r="88" spans="40:42" ht="13.5">
      <c r="AN88" s="113"/>
      <c r="AP88" s="69"/>
    </row>
    <row r="89" spans="40:42" ht="13.5">
      <c r="AN89" s="113"/>
      <c r="AP89" s="69"/>
    </row>
    <row r="90" spans="40:42" ht="13.5">
      <c r="AN90" s="113"/>
      <c r="AP90" s="69"/>
    </row>
    <row r="91" spans="40:42" ht="13.5">
      <c r="AN91" s="113"/>
      <c r="AP91" s="69"/>
    </row>
    <row r="92" spans="40:42" ht="13.5">
      <c r="AN92" s="113"/>
      <c r="AP92" s="69"/>
    </row>
    <row r="93" spans="40:42" ht="13.5">
      <c r="AN93" s="113"/>
      <c r="AP93" s="69"/>
    </row>
    <row r="94" spans="40:42" ht="13.5">
      <c r="AN94" s="113"/>
      <c r="AP94" s="69"/>
    </row>
    <row r="95" spans="40:42" ht="13.5">
      <c r="AN95" s="113"/>
      <c r="AP95" s="69"/>
    </row>
    <row r="96" spans="40:42" ht="13.5">
      <c r="AN96" s="113"/>
      <c r="AP96" s="69"/>
    </row>
    <row r="97" spans="40:42" ht="13.5">
      <c r="AN97" s="113"/>
      <c r="AP97" s="69"/>
    </row>
    <row r="98" spans="40:42" ht="13.5">
      <c r="AN98" s="113"/>
      <c r="AP98" s="69"/>
    </row>
    <row r="99" spans="40:42" ht="13.5">
      <c r="AN99" s="113"/>
      <c r="AP99" s="69"/>
    </row>
    <row r="100" spans="40:42" ht="13.5">
      <c r="AN100" s="113"/>
      <c r="AP100" s="69"/>
    </row>
  </sheetData>
  <mergeCells count="34">
    <mergeCell ref="G1:L1"/>
    <mergeCell ref="U3:X3"/>
    <mergeCell ref="E5:E6"/>
    <mergeCell ref="X4:X6"/>
    <mergeCell ref="V5:V6"/>
    <mergeCell ref="T5:T6"/>
    <mergeCell ref="U5:U6"/>
    <mergeCell ref="J5:J6"/>
    <mergeCell ref="K5:K6"/>
    <mergeCell ref="W5:W6"/>
    <mergeCell ref="P5:P6"/>
    <mergeCell ref="Q5:Q6"/>
    <mergeCell ref="R5:R6"/>
    <mergeCell ref="S5:S6"/>
    <mergeCell ref="I5:I6"/>
    <mergeCell ref="A15:B15"/>
    <mergeCell ref="D4:D6"/>
    <mergeCell ref="A13:B13"/>
    <mergeCell ref="A4:C6"/>
    <mergeCell ref="A9:B9"/>
    <mergeCell ref="A11:B11"/>
    <mergeCell ref="A10:B10"/>
    <mergeCell ref="A12:B12"/>
    <mergeCell ref="A8:B8"/>
    <mergeCell ref="A66:L66"/>
    <mergeCell ref="Q1:U1"/>
    <mergeCell ref="P4:U4"/>
    <mergeCell ref="N1:P1"/>
    <mergeCell ref="A14:B14"/>
    <mergeCell ref="L5:L6"/>
    <mergeCell ref="E4:L4"/>
    <mergeCell ref="N5:N6"/>
    <mergeCell ref="O5:O6"/>
    <mergeCell ref="F5:H5"/>
  </mergeCells>
  <printOptions/>
  <pageMargins left="0" right="0.19" top="0.52" bottom="0" header="10.97" footer="0.5118110236220472"/>
  <pageSetup horizontalDpi="600" verticalDpi="600" orientation="portrait" paperSize="9" scale="70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2006-12-28T01:55:46Z</dcterms:created>
  <dcterms:modified xsi:type="dcterms:W3CDTF">2006-12-28T01:55:47Z</dcterms:modified>
  <cp:category/>
  <cp:version/>
  <cp:contentType/>
  <cp:contentStatus/>
</cp:coreProperties>
</file>