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3166\Desktop\2017.02.15伯耆町様H27経営比較分析表\2017.02.15伯耆町様H27経営比較分析表\"/>
    </mc:Choice>
  </mc:AlternateContent>
  <workbookProtection workbookPassword="8649" lockStructure="1"/>
  <bookViews>
    <workbookView xWindow="0" yWindow="0" windowWidth="20490" windowHeight="792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T10" i="4"/>
  <c r="AL10" i="4"/>
  <c r="AD10" i="4"/>
  <c r="W10" i="4"/>
  <c r="P10" i="4"/>
  <c r="I10" i="4"/>
  <c r="B10" i="4"/>
  <c r="BB8" i="4"/>
  <c r="AT8" i="4"/>
  <c r="AL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<sst xmlns="http://schemas.openxmlformats.org/spreadsheetml/2006/main" count="221" uniqueCount="110">
  <si>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</si>
  <si>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</si>
  <si>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</si>
  <si>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</si>
  <si>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</si>
  <si>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</si>
  <si>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</si>
  <si>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</si>
  <si>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</si>
  <si>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</si>
  <si>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</si>
  <si>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</si>
  <si>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</si>
  <si>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</si>
  <si>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</si>
  <si>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</si>
  <si>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</si>
  <si>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</si>
  <si>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</si>
  <si>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</si>
  <si>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</si>
  <si>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</si>
  <si>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</si>
  <si>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</si>
  <si>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</si>
  <si>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</si>
  <si>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</si>
  <si>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</si>
  <si>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</si>
  <si>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</si>
  <si>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</si>
  <si>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</si>
  <si>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</si>
  <si>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</si>
  <si>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</si>
  <si>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</si>
  <si>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</si>
  <si>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</si>
  <si>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</si>
  <si>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</si>
  <si>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</si>
  <si>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</si>
  <si>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</si>
  <si>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</si>
  <si>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</si>
  <si>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</si>
  <si>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</si>
  <si>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</si>
  <si>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</si>
  <si>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</si>
  <si>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</si>
  <si>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</si>
  <si>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</si>
  <si>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</si>
  <si>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</si>
  <si>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</si>
  <si>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</si>
  <si>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</si>
  <si>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</si>
  <si>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</si>
  <si>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</si>
  <si>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</si>
  <si>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</si>
  <si>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</si>
  <si>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</si>
  <si>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</si>
  <si>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</si>
  <si>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</si>
  <si>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</si>
  <si>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</si>
  <si>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</si>
  <si>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</si>
  <si>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</si>
  <si>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</si>
  <si>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</si>
  <si>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</si>
  <si>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</si>
  <si>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</si>
  <si>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</si>
  <si>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</si>
  <si>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</si>
  <si>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</si>
  <si>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</si>
  <si>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</si>
  <si>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</si>
  <si>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</si>
  <si>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</si>
  <si>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</si>
  <si>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</si>
  <si>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</si>
  <si>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</si>
  <si>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</si>
  <si>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</si>
  <si>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</si>
  <si>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</si>
  <si>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鳥取県　伯耆町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</si>
  <si>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</si>
  <si>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</si>
  <si>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</si>
  <si>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</si>
  <si>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</si>
  <si>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</si>
  <si>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</si>
  <si>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</si>
  <si>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</si>
  <si>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</si>
  <si>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</si>
  <si>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　類似団体平均を下回っている。
　特定環境保全公共下水道事業の管渠については、法定耐用年数が経過するまで期間があるため、計画的な更新が必要な時期は未定である。</t>
    <phoneticPr fontId="4"/>
  </si>
  <si>
    <t xml:space="preserve">経営状況に関しては、大きな問題は見受けられない。収支比率等は100%を下回っており健全経営ができているとはいえないが、特定環境保全公共下水道事業は全国的にこの傾向にあり、また本町においては他団体と比較して良好な値を示している。企業債残高も徐々に減っていると考えられる。
 しかし、平成２４年度から長寿命化事業(施設）を実施しているため起債額が増加する見込み。
　固定資産の管理を適正に行い、必要な時期に必要な更新ができるよう注意したい。
</t>
    <rPh sb="155" eb="157">
      <t>シセツ</t>
    </rPh>
    <phoneticPr fontId="4"/>
  </si>
  <si>
    <t>①収益的収支比率は100%を下回っており、赤字であることがわかる。⑤経費回収率は100%を下回っているものの、全国平均、類似団体と比べると高い値を示しており、比較的健全経営ができていると判断される。⑦施設利用率は全国平均、類似団体を大きく上回っており、比較的施設を適正に稼動できているといえる。⑧水洗化率も全国平均、類似団体を上回っている。今後も施設の管理・整備を計画的に行い、これらの指標を100%に近づけていけるよう努めたい。</t>
    <rPh sb="14" eb="16">
      <t>シタマワ</t>
    </rPh>
    <rPh sb="21" eb="23">
      <t>アカジ</t>
    </rPh>
    <rPh sb="55" eb="57">
      <t>ゼンコク</t>
    </rPh>
    <rPh sb="57" eb="59">
      <t>ヘイキン</t>
    </rPh>
    <rPh sb="65" eb="66">
      <t>クラ</t>
    </rPh>
    <rPh sb="106" eb="108">
      <t>ゼンコク</t>
    </rPh>
    <rPh sb="108" eb="110">
      <t>ヘイキン</t>
    </rPh>
    <rPh sb="153" eb="155">
      <t>ゼンコク</t>
    </rPh>
    <rPh sb="155" eb="157">
      <t>ヘイキン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</si>
</sst>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81928"/>
        <c:axId val="137382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81928"/>
        <c:axId val="137382712"/>
      </c:lineChart>
      <c:dateAx>
        <c:axId val="137381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382712"/>
        <c:crosses val="autoZero"/>
        <c:auto val="1"/>
        <c:lblOffset val="100"/>
        <c:baseTimeUnit val="years"/>
      </c:dateAx>
      <c:valAx>
        <c:axId val="137382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381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89.26</c:v>
                </c:pt>
                <c:pt idx="1">
                  <c:v>89.26</c:v>
                </c:pt>
                <c:pt idx="2">
                  <c:v>89.26</c:v>
                </c:pt>
                <c:pt idx="3">
                  <c:v>89.26</c:v>
                </c:pt>
                <c:pt idx="4">
                  <c:v>90.5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632776"/>
        <c:axId val="20073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32776"/>
        <c:axId val="200739712"/>
      </c:lineChart>
      <c:dateAx>
        <c:axId val="200632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739712"/>
        <c:crosses val="autoZero"/>
        <c:auto val="1"/>
        <c:lblOffset val="100"/>
        <c:baseTimeUnit val="years"/>
      </c:dateAx>
      <c:valAx>
        <c:axId val="20073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632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83.27</c:v>
                </c:pt>
                <c:pt idx="1">
                  <c:v>83.47</c:v>
                </c:pt>
                <c:pt idx="2">
                  <c:v>85.61</c:v>
                </c:pt>
                <c:pt idx="3">
                  <c:v>86.08</c:v>
                </c:pt>
                <c:pt idx="4">
                  <c:v>87.38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51104"/>
        <c:axId val="200850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51104"/>
        <c:axId val="200850712"/>
      </c:lineChart>
      <c:dateAx>
        <c:axId val="20085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850712"/>
        <c:crosses val="autoZero"/>
        <c:auto val="1"/>
        <c:lblOffset val="100"/>
        <c:baseTimeUnit val="years"/>
      </c:dateAx>
      <c:valAx>
        <c:axId val="200850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851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92.35</c:v>
                </c:pt>
                <c:pt idx="1">
                  <c:v>96.49</c:v>
                </c:pt>
                <c:pt idx="2">
                  <c:v>101.95</c:v>
                </c:pt>
                <c:pt idx="3">
                  <c:v>97.62</c:v>
                </c:pt>
                <c:pt idx="4">
                  <c:v>93.28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83496"/>
        <c:axId val="13738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83496"/>
        <c:axId val="137383888"/>
      </c:lineChart>
      <c:dateAx>
        <c:axId val="137383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383888"/>
        <c:crosses val="autoZero"/>
        <c:auto val="1"/>
        <c:lblOffset val="100"/>
        <c:baseTimeUnit val="years"/>
      </c:dateAx>
      <c:valAx>
        <c:axId val="13738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383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85064"/>
        <c:axId val="13738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85064"/>
        <c:axId val="137385456"/>
      </c:lineChart>
      <c:dateAx>
        <c:axId val="137385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385456"/>
        <c:crosses val="autoZero"/>
        <c:auto val="1"/>
        <c:lblOffset val="100"/>
        <c:baseTimeUnit val="years"/>
      </c:dateAx>
      <c:valAx>
        <c:axId val="13738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385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49144"/>
        <c:axId val="20084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49144"/>
        <c:axId val="200849536"/>
      </c:lineChart>
      <c:dateAx>
        <c:axId val="200849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849536"/>
        <c:crosses val="autoZero"/>
        <c:auto val="1"/>
        <c:lblOffset val="100"/>
        <c:baseTimeUnit val="years"/>
      </c:dateAx>
      <c:valAx>
        <c:axId val="20084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849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52280"/>
        <c:axId val="20085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52280"/>
        <c:axId val="200852672"/>
      </c:lineChart>
      <c:dateAx>
        <c:axId val="200852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852672"/>
        <c:crosses val="autoZero"/>
        <c:auto val="1"/>
        <c:lblOffset val="100"/>
        <c:baseTimeUnit val="years"/>
      </c:dateAx>
      <c:valAx>
        <c:axId val="20085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852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633168"/>
        <c:axId val="200633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33168"/>
        <c:axId val="200633560"/>
      </c:lineChart>
      <c:dateAx>
        <c:axId val="20063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633560"/>
        <c:crosses val="autoZero"/>
        <c:auto val="1"/>
        <c:lblOffset val="100"/>
        <c:baseTimeUnit val="years"/>
      </c:dateAx>
      <c:valAx>
        <c:axId val="200633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633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1864.58</c:v>
                </c:pt>
                <c:pt idx="1">
                  <c:v>1683.69</c:v>
                </c:pt>
                <c:pt idx="2">
                  <c:v>1614.49</c:v>
                </c:pt>
                <c:pt idx="3">
                  <c:v>1441.1</c:v>
                </c:pt>
                <c:pt idx="4">
                  <c:v>418.97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634736"/>
        <c:axId val="200635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34736"/>
        <c:axId val="200635128"/>
      </c:lineChart>
      <c:dateAx>
        <c:axId val="20063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635128"/>
        <c:crosses val="autoZero"/>
        <c:auto val="1"/>
        <c:lblOffset val="100"/>
        <c:baseTimeUnit val="years"/>
      </c:dateAx>
      <c:valAx>
        <c:axId val="200635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63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82.84</c:v>
                </c:pt>
                <c:pt idx="1">
                  <c:v>81.62</c:v>
                </c:pt>
                <c:pt idx="2">
                  <c:v>100.67</c:v>
                </c:pt>
                <c:pt idx="3">
                  <c:v>90.46</c:v>
                </c:pt>
                <c:pt idx="4">
                  <c:v>86.86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36576"/>
        <c:axId val="200736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36576"/>
        <c:axId val="200736968"/>
      </c:lineChart>
      <c:dateAx>
        <c:axId val="20073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736968"/>
        <c:crosses val="autoZero"/>
        <c:auto val="1"/>
        <c:lblOffset val="100"/>
        <c:baseTimeUnit val="years"/>
      </c:dateAx>
      <c:valAx>
        <c:axId val="200736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73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211.44</c:v>
                </c:pt>
                <c:pt idx="1">
                  <c:v>215.77</c:v>
                </c:pt>
                <c:pt idx="2">
                  <c:v>172.62</c:v>
                </c:pt>
                <c:pt idx="3">
                  <c:v>195.06</c:v>
                </c:pt>
                <c:pt idx="4">
                  <c:v>206.32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38144"/>
        <c:axId val="200738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38144"/>
        <c:axId val="200738536"/>
      </c:lineChart>
      <c:dateAx>
        <c:axId val="20073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738536"/>
        <c:crosses val="autoZero"/>
        <c:auto val="1"/>
        <c:lblOffset val="100"/>
        <c:baseTimeUnit val="years"/>
      </c:dateAx>
      <c:valAx>
        <c:axId val="200738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73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W6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鳥取県　伯耆町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11371</v>
      </c>
      <c r="AM8" s="64"/>
      <c r="AN8" s="64"/>
      <c r="AO8" s="64"/>
      <c r="AP8" s="64"/>
      <c r="AQ8" s="64"/>
      <c r="AR8" s="64"/>
      <c r="AS8" s="64"/>
      <c r="AT8" s="63">
        <f>データ!S6</f>
        <v>139.44</v>
      </c>
      <c r="AU8" s="63"/>
      <c r="AV8" s="63"/>
      <c r="AW8" s="63"/>
      <c r="AX8" s="63"/>
      <c r="AY8" s="63"/>
      <c r="AZ8" s="63"/>
      <c r="BA8" s="63"/>
      <c r="BB8" s="63">
        <f>データ!T6</f>
        <v>81.55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40.76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3888</v>
      </c>
      <c r="AE10" s="64"/>
      <c r="AF10" s="64"/>
      <c r="AG10" s="64"/>
      <c r="AH10" s="64"/>
      <c r="AI10" s="64"/>
      <c r="AJ10" s="64"/>
      <c r="AK10" s="2"/>
      <c r="AL10" s="64">
        <f>データ!U6</f>
        <v>4628</v>
      </c>
      <c r="AM10" s="64"/>
      <c r="AN10" s="64"/>
      <c r="AO10" s="64"/>
      <c r="AP10" s="64"/>
      <c r="AQ10" s="64"/>
      <c r="AR10" s="64"/>
      <c r="AS10" s="64"/>
      <c r="AT10" s="63">
        <f>データ!V6</f>
        <v>1.42</v>
      </c>
      <c r="AU10" s="63"/>
      <c r="AV10" s="63"/>
      <c r="AW10" s="63"/>
      <c r="AX10" s="63"/>
      <c r="AY10" s="63"/>
      <c r="AZ10" s="63"/>
      <c r="BA10" s="63"/>
      <c r="BB10" s="63">
        <f>データ!W6</f>
        <v>3259.15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4" s="34" customFormat="1" x14ac:dyDescent="0.15">
      <c r="A6" s="26" t="s">
        <v>94</v>
      </c>
      <c r="B6" s="31">
        <f>B7</f>
        <v>2015</v>
      </c>
      <c r="C6" s="31">
        <f t="shared" ref="C6:W6" si="3">C7</f>
        <v>313904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鳥取県　伯耆町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40.76</v>
      </c>
      <c r="P6" s="32">
        <f t="shared" si="3"/>
        <v>100</v>
      </c>
      <c r="Q6" s="32">
        <f t="shared" si="3"/>
        <v>3888</v>
      </c>
      <c r="R6" s="32">
        <f t="shared" si="3"/>
        <v>11371</v>
      </c>
      <c r="S6" s="32">
        <f t="shared" si="3"/>
        <v>139.44</v>
      </c>
      <c r="T6" s="32">
        <f t="shared" si="3"/>
        <v>81.55</v>
      </c>
      <c r="U6" s="32">
        <f t="shared" si="3"/>
        <v>4628</v>
      </c>
      <c r="V6" s="32">
        <f t="shared" si="3"/>
        <v>1.42</v>
      </c>
      <c r="W6" s="32">
        <f t="shared" si="3"/>
        <v>3259.15</v>
      </c>
      <c r="X6" s="33">
        <f>IF(X7="",NA(),X7)</f>
        <v>92.35</v>
      </c>
      <c r="Y6" s="33">
        <f t="shared" ref="Y6:AG6" si="4">IF(Y7="",NA(),Y7)</f>
        <v>96.49</v>
      </c>
      <c r="Z6" s="33">
        <f t="shared" si="4"/>
        <v>101.95</v>
      </c>
      <c r="AA6" s="33">
        <f t="shared" si="4"/>
        <v>97.62</v>
      </c>
      <c r="AB6" s="33">
        <f t="shared" si="4"/>
        <v>93.28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1864.58</v>
      </c>
      <c r="BF6" s="33">
        <f t="shared" ref="BF6:BN6" si="7">IF(BF7="",NA(),BF7)</f>
        <v>1683.69</v>
      </c>
      <c r="BG6" s="33">
        <f t="shared" si="7"/>
        <v>1614.49</v>
      </c>
      <c r="BH6" s="33">
        <f t="shared" si="7"/>
        <v>1441.1</v>
      </c>
      <c r="BI6" s="33">
        <f t="shared" si="7"/>
        <v>418.97</v>
      </c>
      <c r="BJ6" s="33">
        <f t="shared" si="7"/>
        <v>1835.56</v>
      </c>
      <c r="BK6" s="33">
        <f t="shared" si="7"/>
        <v>1716.82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82.84</v>
      </c>
      <c r="BQ6" s="33">
        <f t="shared" ref="BQ6:BY6" si="8">IF(BQ7="",NA(),BQ7)</f>
        <v>81.62</v>
      </c>
      <c r="BR6" s="33">
        <f t="shared" si="8"/>
        <v>100.67</v>
      </c>
      <c r="BS6" s="33">
        <f t="shared" si="8"/>
        <v>90.46</v>
      </c>
      <c r="BT6" s="33">
        <f t="shared" si="8"/>
        <v>86.86</v>
      </c>
      <c r="BU6" s="33">
        <f t="shared" si="8"/>
        <v>52.89</v>
      </c>
      <c r="BV6" s="33">
        <f t="shared" si="8"/>
        <v>51.73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211.44</v>
      </c>
      <c r="CB6" s="33">
        <f t="shared" ref="CB6:CJ6" si="9">IF(CB7="",NA(),CB7)</f>
        <v>215.77</v>
      </c>
      <c r="CC6" s="33">
        <f t="shared" si="9"/>
        <v>172.62</v>
      </c>
      <c r="CD6" s="33">
        <f t="shared" si="9"/>
        <v>195.06</v>
      </c>
      <c r="CE6" s="33">
        <f t="shared" si="9"/>
        <v>206.32</v>
      </c>
      <c r="CF6" s="33">
        <f t="shared" si="9"/>
        <v>300.52</v>
      </c>
      <c r="CG6" s="33">
        <f t="shared" si="9"/>
        <v>310.47000000000003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89.26</v>
      </c>
      <c r="CM6" s="33">
        <f t="shared" ref="CM6:CU6" si="10">IF(CM7="",NA(),CM7)</f>
        <v>89.26</v>
      </c>
      <c r="CN6" s="33">
        <f t="shared" si="10"/>
        <v>89.26</v>
      </c>
      <c r="CO6" s="33">
        <f t="shared" si="10"/>
        <v>89.26</v>
      </c>
      <c r="CP6" s="33">
        <f t="shared" si="10"/>
        <v>90.5</v>
      </c>
      <c r="CQ6" s="33">
        <f t="shared" si="10"/>
        <v>36.799999999999997</v>
      </c>
      <c r="CR6" s="33">
        <f t="shared" si="10"/>
        <v>36.67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83.27</v>
      </c>
      <c r="CX6" s="33">
        <f t="shared" ref="CX6:DF6" si="11">IF(CX7="",NA(),CX7)</f>
        <v>83.47</v>
      </c>
      <c r="CY6" s="33">
        <f t="shared" si="11"/>
        <v>85.61</v>
      </c>
      <c r="CZ6" s="33">
        <f t="shared" si="11"/>
        <v>86.08</v>
      </c>
      <c r="DA6" s="33">
        <f t="shared" si="11"/>
        <v>87.38</v>
      </c>
      <c r="DB6" s="33">
        <f t="shared" si="11"/>
        <v>71.62</v>
      </c>
      <c r="DC6" s="33">
        <f t="shared" si="11"/>
        <v>71.239999999999995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 x14ac:dyDescent="0.15">
      <c r="A7" s="26"/>
      <c r="B7" s="35">
        <v>2015</v>
      </c>
      <c r="C7" s="35">
        <v>313904</v>
      </c>
      <c r="D7" s="35">
        <v>47</v>
      </c>
      <c r="E7" s="35">
        <v>17</v>
      </c>
      <c r="F7" s="35">
        <v>4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 t="s">
        <v>101</v>
      </c>
      <c r="O7" s="36">
        <v>40.76</v>
      </c>
      <c r="P7" s="36">
        <v>100</v>
      </c>
      <c r="Q7" s="36">
        <v>3888</v>
      </c>
      <c r="R7" s="36">
        <v>11371</v>
      </c>
      <c r="S7" s="36">
        <v>139.44</v>
      </c>
      <c r="T7" s="36">
        <v>81.55</v>
      </c>
      <c r="U7" s="36">
        <v>4628</v>
      </c>
      <c r="V7" s="36">
        <v>1.42</v>
      </c>
      <c r="W7" s="36">
        <v>3259.15</v>
      </c>
      <c r="X7" s="36">
        <v>92.35</v>
      </c>
      <c r="Y7" s="36">
        <v>96.49</v>
      </c>
      <c r="Z7" s="36">
        <v>101.95</v>
      </c>
      <c r="AA7" s="36">
        <v>97.62</v>
      </c>
      <c r="AB7" s="36">
        <v>93.28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1864.58</v>
      </c>
      <c r="BF7" s="36">
        <v>1683.69</v>
      </c>
      <c r="BG7" s="36">
        <v>1614.49</v>
      </c>
      <c r="BH7" s="36">
        <v>1441.1</v>
      </c>
      <c r="BI7" s="36">
        <v>418.97</v>
      </c>
      <c r="BJ7" s="36">
        <v>1835.56</v>
      </c>
      <c r="BK7" s="36">
        <v>1716.82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82.84</v>
      </c>
      <c r="BQ7" s="36">
        <v>81.62</v>
      </c>
      <c r="BR7" s="36">
        <v>100.67</v>
      </c>
      <c r="BS7" s="36">
        <v>90.46</v>
      </c>
      <c r="BT7" s="36">
        <v>86.86</v>
      </c>
      <c r="BU7" s="36">
        <v>52.89</v>
      </c>
      <c r="BV7" s="36">
        <v>51.73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211.44</v>
      </c>
      <c r="CB7" s="36">
        <v>215.77</v>
      </c>
      <c r="CC7" s="36">
        <v>172.62</v>
      </c>
      <c r="CD7" s="36">
        <v>195.06</v>
      </c>
      <c r="CE7" s="36">
        <v>206.32</v>
      </c>
      <c r="CF7" s="36">
        <v>300.52</v>
      </c>
      <c r="CG7" s="36">
        <v>310.47000000000003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89.26</v>
      </c>
      <c r="CM7" s="36">
        <v>89.26</v>
      </c>
      <c r="CN7" s="36">
        <v>89.26</v>
      </c>
      <c r="CO7" s="36">
        <v>89.26</v>
      </c>
      <c r="CP7" s="36">
        <v>90.5</v>
      </c>
      <c r="CQ7" s="36">
        <v>36.799999999999997</v>
      </c>
      <c r="CR7" s="36">
        <v>36.67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83.27</v>
      </c>
      <c r="CX7" s="36">
        <v>83.47</v>
      </c>
      <c r="CY7" s="36">
        <v>85.61</v>
      </c>
      <c r="CZ7" s="36">
        <v>86.08</v>
      </c>
      <c r="DA7" s="36">
        <v>87.38</v>
      </c>
      <c r="DB7" s="36">
        <v>71.62</v>
      </c>
      <c r="DC7" s="36">
        <v>71.239999999999995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伯耆町</cp:lastModifiedBy>
  <dcterms:created xsi:type="dcterms:W3CDTF">2017-02-08T03:03:23Z</dcterms:created>
  <dcterms:modified xsi:type="dcterms:W3CDTF">2017-02-27T05:28:36Z</dcterms:modified>
  <cp:category/>
</cp:coreProperties>
</file>