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１表" sheetId="1" r:id="rId1"/>
  </sheets>
  <definedNames>
    <definedName name="_xlnm.Print_Area" localSheetId="0">'第１１表'!$A$1:$O$37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<sst xmlns="http://schemas.openxmlformats.org/spreadsheetml/2006/main" count="53" uniqueCount="48">
  <si>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</si>
  <si>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</si>
  <si>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</si>
  <si>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</si>
  <si>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</si>
  <si>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</si>
  <si>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</si>
  <si>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</si>
  <si>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</si>
  <si>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</si>
  <si>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</si>
  <si>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</si>
  <si>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</si>
  <si>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</si>
  <si>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</si>
  <si>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</si>
  <si>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</si>
  <si>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</si>
  <si>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</si>
  <si>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</si>
  <si>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</si>
  <si>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</si>
  <si>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</si>
  <si>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</si>
  <si>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</si>
  <si>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</si>
  <si>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</si>
  <si>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</si>
  <si>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</si>
  <si>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</si>
  <si>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</si>
  <si>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</si>
  <si>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</si>
  <si>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</si>
  <si>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</si>
  <si>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</si>
  <si>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</si>
  <si>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</si>
  <si>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</si>
  <si>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</si>
  <si>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</si>
  <si>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</si>
  <si>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</si>
  <si>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実　　　　　　　　　　　　　　　　　　数　（人）</t>
  </si>
  <si>
    <t>人口1,000人あたり（‰）</t>
  </si>
  <si>
    <t xml:space="preserve">　　第１１表　　市 町 村 別 自 然 動 態 </t>
  </si>
  <si>
    <t>（Ｒ２．１０．１～Ｒ３．９．３０）</t>
  </si>
  <si>
    <t>R3/10/1人口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</si>
</sst>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86" fontId="9" fillId="35" borderId="19" xfId="0" applyNumberFormat="1" applyFont="1" applyFill="1" applyBorder="1" applyAlignment="1">
      <alignment vertical="center"/>
    </xf>
    <xf numFmtId="186" fontId="9" fillId="0" borderId="19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19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0" xfId="0" applyFont="1" applyFill="1" applyBorder="1" applyAlignment="1">
      <alignment vertical="center"/>
    </xf>
    <xf numFmtId="176" fontId="4" fillId="0" borderId="21" xfId="0" applyFont="1" applyBorder="1" applyAlignment="1">
      <alignment horizontal="distributed" vertical="center"/>
    </xf>
    <xf numFmtId="186" fontId="9" fillId="0" borderId="21" xfId="0" applyNumberFormat="1" applyFont="1" applyBorder="1" applyAlignment="1">
      <alignment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76" fontId="5" fillId="0" borderId="24" xfId="0" applyFont="1" applyFill="1" applyBorder="1" applyAlignment="1">
      <alignment vertical="center"/>
    </xf>
    <xf numFmtId="176" fontId="4" fillId="0" borderId="25" xfId="0" applyFont="1" applyBorder="1" applyAlignment="1">
      <alignment horizontal="distributed" vertical="center"/>
    </xf>
    <xf numFmtId="186" fontId="9" fillId="0" borderId="25" xfId="0" applyNumberFormat="1" applyFont="1" applyBorder="1" applyAlignment="1">
      <alignment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distributed" vertical="center"/>
    </xf>
    <xf numFmtId="184" fontId="4" fillId="0" borderId="25" xfId="0" applyNumberFormat="1" applyFont="1" applyBorder="1" applyAlignment="1">
      <alignment horizontal="distributed" vertical="center"/>
    </xf>
    <xf numFmtId="186" fontId="9" fillId="0" borderId="28" xfId="0" applyNumberFormat="1" applyFont="1" applyBorder="1" applyAlignment="1">
      <alignment vertical="center"/>
    </xf>
    <xf numFmtId="176" fontId="4" fillId="35" borderId="29" xfId="0" applyFont="1" applyFill="1" applyBorder="1" applyAlignment="1">
      <alignment horizontal="center" vertical="center"/>
    </xf>
    <xf numFmtId="176" fontId="4" fillId="0" borderId="0" xfId="0" applyFont="1" applyFill="1" applyBorder="1" applyAlignment="1">
      <alignment horizontal="center" vertical="center"/>
    </xf>
    <xf numFmtId="176" fontId="4" fillId="0" borderId="21" xfId="0" applyFont="1" applyFill="1" applyBorder="1" applyAlignment="1">
      <alignment horizontal="center" vertical="center"/>
    </xf>
    <xf numFmtId="176" fontId="4" fillId="0" borderId="21" xfId="0" applyFont="1" applyFill="1" applyBorder="1" applyAlignment="1">
      <alignment horizontal="center" vertical="center"/>
    </xf>
    <xf numFmtId="186" fontId="9" fillId="0" borderId="21" xfId="0" applyNumberFormat="1" applyFont="1" applyFill="1" applyBorder="1" applyAlignment="1">
      <alignment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30" xfId="0" applyNumberFormat="1" applyFont="1" applyFill="1" applyBorder="1" applyAlignment="1">
      <alignment vertical="center"/>
    </xf>
    <xf numFmtId="38" fontId="9" fillId="35" borderId="31" xfId="47" applyFont="1" applyFill="1" applyBorder="1" applyAlignment="1">
      <alignment vertical="center"/>
    </xf>
    <xf numFmtId="38" fontId="9" fillId="35" borderId="19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0" borderId="31" xfId="47" applyFont="1" applyFill="1" applyBorder="1" applyAlignment="1">
      <alignment vertical="center"/>
    </xf>
    <xf numFmtId="38" fontId="9" fillId="0" borderId="19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28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21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28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21" xfId="47" applyFont="1" applyBorder="1" applyAlignment="1">
      <alignment vertical="center"/>
    </xf>
    <xf numFmtId="38" fontId="9" fillId="0" borderId="31" xfId="47" applyFont="1" applyBorder="1" applyAlignment="1">
      <alignment vertical="center"/>
    </xf>
    <xf numFmtId="38" fontId="9" fillId="0" borderId="19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6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5" xfId="47" applyFont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25" xfId="47" applyFont="1" applyFill="1" applyBorder="1" applyAlignment="1">
      <alignment vertical="center"/>
    </xf>
    <xf numFmtId="38" fontId="9" fillId="0" borderId="38" xfId="47" applyFont="1" applyBorder="1" applyAlignment="1">
      <alignment vertical="center"/>
    </xf>
    <xf numFmtId="176" fontId="47" fillId="33" borderId="0" xfId="0" applyFont="1" applyFill="1" applyAlignment="1">
      <alignment horizontal="right" vertical="center" shrinkToFit="1"/>
    </xf>
    <xf numFmtId="38" fontId="9" fillId="0" borderId="38" xfId="47" applyFont="1" applyFill="1" applyBorder="1" applyAlignment="1">
      <alignment vertical="center"/>
    </xf>
    <xf numFmtId="176" fontId="4" fillId="0" borderId="18" xfId="0" applyFont="1" applyFill="1" applyBorder="1" applyAlignment="1">
      <alignment horizontal="center" vertical="center"/>
    </xf>
    <xf numFmtId="176" fontId="4" fillId="0" borderId="39" xfId="0" applyFont="1" applyFill="1" applyBorder="1" applyAlignment="1">
      <alignment horizontal="center" vertical="center"/>
    </xf>
    <xf numFmtId="176" fontId="48" fillId="33" borderId="0" xfId="0" applyFont="1" applyFill="1" applyAlignment="1">
      <alignment vertical="center"/>
    </xf>
    <xf numFmtId="181" fontId="5" fillId="33" borderId="0" xfId="0" applyNumberFormat="1" applyFont="1" applyFill="1" applyAlignment="1">
      <alignment horizontal="right" vertical="center" shrinkToFit="1"/>
    </xf>
    <xf numFmtId="176" fontId="4" fillId="0" borderId="40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45" xfId="0" applyFont="1" applyBorder="1" applyAlignment="1">
      <alignment horizontal="center"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9" xfId="0" applyFont="1" applyBorder="1" applyAlignment="1">
      <alignment horizontal="distributed" vertical="center"/>
    </xf>
    <xf numFmtId="176" fontId="4" fillId="0" borderId="43" xfId="0" applyFont="1" applyBorder="1" applyAlignment="1">
      <alignment horizontal="center" vertical="center" wrapText="1"/>
    </xf>
    <xf numFmtId="176" fontId="4" fillId="0" borderId="50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5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showOutlineSymbols="0" view="pageBreakPreview" zoomScale="75" zoomScaleNormal="87" zoomScaleSheetLayoutView="75" zoomScalePageLayoutView="0" workbookViewId="0" topLeftCell="A1">
      <selection activeCell="A1" sqref="A1:I1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customWidth="1"/>
    <col min="17" max="17" width="34.33203125" style="2" customWidth="1"/>
    <col min="18" max="16384" width="10.66015625" style="2" customWidth="1"/>
  </cols>
  <sheetData>
    <row r="1" spans="1:15" ht="28.5" customHeight="1">
      <c r="A1" s="94" t="s">
        <v>45</v>
      </c>
      <c r="B1" s="95"/>
      <c r="C1" s="95"/>
      <c r="D1" s="95"/>
      <c r="E1" s="95"/>
      <c r="F1" s="95"/>
      <c r="G1" s="95"/>
      <c r="H1" s="95"/>
      <c r="I1" s="95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104" t="s">
        <v>46</v>
      </c>
      <c r="B3" s="104"/>
      <c r="C3" s="104"/>
      <c r="D3" s="104"/>
      <c r="E3" s="104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99" t="s">
        <v>0</v>
      </c>
      <c r="C4" s="5"/>
      <c r="D4" s="96" t="s">
        <v>43</v>
      </c>
      <c r="E4" s="97"/>
      <c r="F4" s="97"/>
      <c r="G4" s="97"/>
      <c r="H4" s="97"/>
      <c r="I4" s="97"/>
      <c r="J4" s="97"/>
      <c r="K4" s="97"/>
      <c r="L4" s="98"/>
      <c r="M4" s="96" t="s">
        <v>44</v>
      </c>
      <c r="N4" s="97"/>
      <c r="O4" s="105"/>
    </row>
    <row r="5" spans="1:15" ht="28.5" customHeight="1">
      <c r="A5" s="10"/>
      <c r="B5" s="100"/>
      <c r="C5" s="6"/>
      <c r="D5" s="90" t="s">
        <v>12</v>
      </c>
      <c r="E5" s="86"/>
      <c r="F5" s="86"/>
      <c r="G5" s="90" t="s">
        <v>1</v>
      </c>
      <c r="H5" s="86"/>
      <c r="I5" s="87"/>
      <c r="J5" s="86" t="s">
        <v>2</v>
      </c>
      <c r="K5" s="86"/>
      <c r="L5" s="87"/>
      <c r="M5" s="102" t="s">
        <v>13</v>
      </c>
      <c r="N5" s="84" t="s">
        <v>7</v>
      </c>
      <c r="O5" s="91" t="s">
        <v>8</v>
      </c>
    </row>
    <row r="6" spans="1:17" ht="28.5" customHeight="1">
      <c r="A6" s="11"/>
      <c r="B6" s="101"/>
      <c r="C6" s="6"/>
      <c r="D6" s="21" t="s">
        <v>3</v>
      </c>
      <c r="E6" s="23" t="s">
        <v>4</v>
      </c>
      <c r="F6" s="22" t="s">
        <v>5</v>
      </c>
      <c r="G6" s="21" t="s">
        <v>6</v>
      </c>
      <c r="H6" s="80" t="s">
        <v>4</v>
      </c>
      <c r="I6" s="81" t="s">
        <v>5</v>
      </c>
      <c r="J6" s="22" t="s">
        <v>6</v>
      </c>
      <c r="K6" s="80" t="s">
        <v>4</v>
      </c>
      <c r="L6" s="81" t="s">
        <v>5</v>
      </c>
      <c r="M6" s="103"/>
      <c r="N6" s="85"/>
      <c r="O6" s="92"/>
      <c r="P6" s="12" t="s">
        <v>47</v>
      </c>
      <c r="Q6" s="82"/>
    </row>
    <row r="7" spans="1:16" s="4" customFormat="1" ht="27.75" customHeight="1">
      <c r="A7" s="17"/>
      <c r="B7" s="18" t="s">
        <v>9</v>
      </c>
      <c r="C7" s="43"/>
      <c r="D7" s="51">
        <f>G7-J7</f>
        <v>-3795</v>
      </c>
      <c r="E7" s="52">
        <f>H7-K7</f>
        <v>-1679</v>
      </c>
      <c r="F7" s="53">
        <f>I7-L7</f>
        <v>-2116</v>
      </c>
      <c r="G7" s="51">
        <f aca="true" t="shared" si="0" ref="G7:G13">H7+I7</f>
        <v>3698</v>
      </c>
      <c r="H7" s="52">
        <f>H8+H9</f>
        <v>1927</v>
      </c>
      <c r="I7" s="54">
        <f>I8+I9</f>
        <v>1771</v>
      </c>
      <c r="J7" s="53">
        <f aca="true" t="shared" si="1" ref="J7:J36">K7+L7</f>
        <v>7493</v>
      </c>
      <c r="K7" s="52">
        <f>K8+K9</f>
        <v>3606</v>
      </c>
      <c r="L7" s="54">
        <f>L8+L9</f>
        <v>3887</v>
      </c>
      <c r="M7" s="19">
        <f aca="true" t="shared" si="2" ref="M7:M12">(D7/P7)*1000</f>
        <v>-6.918087654631564</v>
      </c>
      <c r="N7" s="24">
        <f aca="true" t="shared" si="3" ref="N7:N12">(G7/P7)*1000</f>
        <v>6.741261698768781</v>
      </c>
      <c r="O7" s="20">
        <f aca="true" t="shared" si="4" ref="O7:O12">(J7/P7)*1000</f>
        <v>13.659349353400344</v>
      </c>
      <c r="P7" s="78">
        <f>P8+P9</f>
        <v>548562</v>
      </c>
    </row>
    <row r="8" spans="1:16" s="4" customFormat="1" ht="27.75" customHeight="1">
      <c r="A8" s="10"/>
      <c r="B8" s="26" t="s">
        <v>31</v>
      </c>
      <c r="C8" s="26"/>
      <c r="D8" s="55">
        <f aca="true" t="shared" si="5" ref="D8:F9">G8-J8</f>
        <v>-2217</v>
      </c>
      <c r="E8" s="56">
        <f t="shared" si="5"/>
        <v>-994</v>
      </c>
      <c r="F8" s="57">
        <f t="shared" si="5"/>
        <v>-1223</v>
      </c>
      <c r="G8" s="55">
        <f t="shared" si="0"/>
        <v>2950</v>
      </c>
      <c r="H8" s="56">
        <f>SUM(H13:H16)</f>
        <v>1518</v>
      </c>
      <c r="I8" s="58">
        <f>SUM(I13:I16)</f>
        <v>1432</v>
      </c>
      <c r="J8" s="57">
        <f>K8+L8</f>
        <v>5167</v>
      </c>
      <c r="K8" s="56">
        <f>SUM(K13:K16)</f>
        <v>2512</v>
      </c>
      <c r="L8" s="58">
        <f>SUM(L13:L16)</f>
        <v>2655</v>
      </c>
      <c r="M8" s="27">
        <f t="shared" si="2"/>
        <v>-5.378196108873902</v>
      </c>
      <c r="N8" s="28">
        <f t="shared" si="3"/>
        <v>7.156372810635098</v>
      </c>
      <c r="O8" s="29">
        <f t="shared" si="4"/>
        <v>12.534568919508999</v>
      </c>
      <c r="P8" s="12">
        <f>SUM(P13:P16)</f>
        <v>412220</v>
      </c>
    </row>
    <row r="9" spans="1:16" s="4" customFormat="1" ht="27.75" customHeight="1">
      <c r="A9" s="10"/>
      <c r="B9" s="26" t="s">
        <v>32</v>
      </c>
      <c r="C9" s="26"/>
      <c r="D9" s="55">
        <f t="shared" si="5"/>
        <v>-1578</v>
      </c>
      <c r="E9" s="56">
        <f t="shared" si="5"/>
        <v>-685</v>
      </c>
      <c r="F9" s="57">
        <f t="shared" si="5"/>
        <v>-893</v>
      </c>
      <c r="G9" s="55">
        <f t="shared" si="0"/>
        <v>748</v>
      </c>
      <c r="H9" s="56">
        <f>H17+H19+H23+H28+H33</f>
        <v>409</v>
      </c>
      <c r="I9" s="59">
        <f>I17+I19+I23+I28+I33</f>
        <v>339</v>
      </c>
      <c r="J9" s="57">
        <f>K9+L9</f>
        <v>2326</v>
      </c>
      <c r="K9" s="56">
        <f>K17+K19+K23+K28+K33</f>
        <v>1094</v>
      </c>
      <c r="L9" s="59">
        <f>L17+L19+L23+L28+L33</f>
        <v>1232</v>
      </c>
      <c r="M9" s="27">
        <f t="shared" si="2"/>
        <v>-11.573836382039284</v>
      </c>
      <c r="N9" s="28">
        <f t="shared" si="3"/>
        <v>5.486203811004679</v>
      </c>
      <c r="O9" s="29">
        <f t="shared" si="4"/>
        <v>17.06004019304396</v>
      </c>
      <c r="P9" s="12">
        <f>P17+P19+P23+P28+P33</f>
        <v>136342</v>
      </c>
    </row>
    <row r="10" spans="1:16" s="4" customFormat="1" ht="27.75" customHeight="1">
      <c r="A10" s="30"/>
      <c r="B10" s="45" t="s">
        <v>38</v>
      </c>
      <c r="C10" s="46"/>
      <c r="D10" s="60">
        <f aca="true" t="shared" si="6" ref="D10:F13">G10-J10</f>
        <v>-1413</v>
      </c>
      <c r="E10" s="61">
        <f t="shared" si="6"/>
        <v>-630</v>
      </c>
      <c r="F10" s="62">
        <f t="shared" si="6"/>
        <v>-783</v>
      </c>
      <c r="G10" s="60">
        <f>H10+I10</f>
        <v>1479</v>
      </c>
      <c r="H10" s="61">
        <f>H13+H17+H19</f>
        <v>764</v>
      </c>
      <c r="I10" s="63">
        <f>I13+I17+I19</f>
        <v>715</v>
      </c>
      <c r="J10" s="62">
        <f>K10+L10</f>
        <v>2892</v>
      </c>
      <c r="K10" s="61">
        <f>K13+K17+K19</f>
        <v>1394</v>
      </c>
      <c r="L10" s="63">
        <f>L13+L17+L19</f>
        <v>1498</v>
      </c>
      <c r="M10" s="47">
        <f t="shared" si="2"/>
        <v>-6.3497341919480155</v>
      </c>
      <c r="N10" s="48">
        <f t="shared" si="3"/>
        <v>6.6463247486844415</v>
      </c>
      <c r="O10" s="49">
        <f t="shared" si="4"/>
        <v>12.996058940632457</v>
      </c>
      <c r="P10" s="12">
        <f>P13+P17+P19</f>
        <v>222529</v>
      </c>
    </row>
    <row r="11" spans="1:16" s="4" customFormat="1" ht="27.75" customHeight="1">
      <c r="A11" s="10"/>
      <c r="B11" s="44" t="s">
        <v>39</v>
      </c>
      <c r="C11" s="26"/>
      <c r="D11" s="55">
        <f t="shared" si="6"/>
        <v>-858</v>
      </c>
      <c r="E11" s="56">
        <f t="shared" si="6"/>
        <v>-353</v>
      </c>
      <c r="F11" s="57">
        <f t="shared" si="6"/>
        <v>-505</v>
      </c>
      <c r="G11" s="55">
        <f t="shared" si="0"/>
        <v>652</v>
      </c>
      <c r="H11" s="56">
        <f>H15+H23</f>
        <v>362</v>
      </c>
      <c r="I11" s="59">
        <f>I15+I23</f>
        <v>290</v>
      </c>
      <c r="J11" s="57">
        <f>K11+L11</f>
        <v>1510</v>
      </c>
      <c r="K11" s="56">
        <f>K15+K23</f>
        <v>715</v>
      </c>
      <c r="L11" s="59">
        <f>L15+L23</f>
        <v>795</v>
      </c>
      <c r="M11" s="50">
        <f t="shared" si="2"/>
        <v>-8.761181227790711</v>
      </c>
      <c r="N11" s="28">
        <f t="shared" si="3"/>
        <v>6.6576808397663685</v>
      </c>
      <c r="O11" s="29">
        <f t="shared" si="4"/>
        <v>15.41886206755708</v>
      </c>
      <c r="P11" s="12">
        <f>P15+P23</f>
        <v>97932</v>
      </c>
    </row>
    <row r="12" spans="1:16" s="4" customFormat="1" ht="27.75" customHeight="1">
      <c r="A12" s="10"/>
      <c r="B12" s="44" t="s">
        <v>40</v>
      </c>
      <c r="C12" s="26"/>
      <c r="D12" s="55">
        <f t="shared" si="6"/>
        <v>-1524</v>
      </c>
      <c r="E12" s="56">
        <f t="shared" si="6"/>
        <v>-696</v>
      </c>
      <c r="F12" s="57">
        <f t="shared" si="6"/>
        <v>-828</v>
      </c>
      <c r="G12" s="55">
        <f t="shared" si="0"/>
        <v>1567</v>
      </c>
      <c r="H12" s="56">
        <f>H14+H16+H28+H33</f>
        <v>801</v>
      </c>
      <c r="I12" s="64">
        <f>I14+I16+I28+I33</f>
        <v>766</v>
      </c>
      <c r="J12" s="57">
        <f>K12+L12</f>
        <v>3091</v>
      </c>
      <c r="K12" s="56">
        <f>K14+K16+K28+K33</f>
        <v>1497</v>
      </c>
      <c r="L12" s="64">
        <f>L14+L16+L28+L33</f>
        <v>1594</v>
      </c>
      <c r="M12" s="27">
        <f t="shared" si="2"/>
        <v>-6.68125084940443</v>
      </c>
      <c r="N12" s="28">
        <f t="shared" si="3"/>
        <v>6.869763832688151</v>
      </c>
      <c r="O12" s="29">
        <f t="shared" si="4"/>
        <v>13.551014682092582</v>
      </c>
      <c r="P12" s="12">
        <f>P14+P16+P28+P33</f>
        <v>228101</v>
      </c>
    </row>
    <row r="13" spans="1:16" ht="27.75" customHeight="1">
      <c r="A13" s="30"/>
      <c r="B13" s="31" t="s">
        <v>30</v>
      </c>
      <c r="C13" s="31"/>
      <c r="D13" s="65">
        <f t="shared" si="6"/>
        <v>-946</v>
      </c>
      <c r="E13" s="66">
        <f t="shared" si="6"/>
        <v>-422</v>
      </c>
      <c r="F13" s="67">
        <f t="shared" si="6"/>
        <v>-524</v>
      </c>
      <c r="G13" s="65">
        <f t="shared" si="0"/>
        <v>1311</v>
      </c>
      <c r="H13" s="61">
        <v>672</v>
      </c>
      <c r="I13" s="79">
        <v>639</v>
      </c>
      <c r="J13" s="62">
        <f t="shared" si="1"/>
        <v>2257</v>
      </c>
      <c r="K13" s="61">
        <v>1094</v>
      </c>
      <c r="L13" s="79">
        <v>1163</v>
      </c>
      <c r="M13" s="32">
        <f aca="true" t="shared" si="7" ref="M13:M36">(D13/P13)*1000</f>
        <v>-5.052393210779863</v>
      </c>
      <c r="N13" s="33">
        <f aca="true" t="shared" si="8" ref="N13:N36">(G13/P13)*1000</f>
        <v>7.00178382593277</v>
      </c>
      <c r="O13" s="34">
        <f aca="true" t="shared" si="9" ref="O13:O36">(J13/P13)*1000</f>
        <v>12.054177036712634</v>
      </c>
      <c r="P13" s="12">
        <v>187238</v>
      </c>
    </row>
    <row r="14" spans="1:16" ht="27.75" customHeight="1">
      <c r="A14" s="10"/>
      <c r="B14" s="6" t="s">
        <v>29</v>
      </c>
      <c r="C14" s="6"/>
      <c r="D14" s="68">
        <f>G14-J14</f>
        <v>-632</v>
      </c>
      <c r="E14" s="69">
        <f aca="true" t="shared" si="10" ref="E14:E36">H14-K14</f>
        <v>-277</v>
      </c>
      <c r="F14" s="70">
        <f>I14-L14</f>
        <v>-355</v>
      </c>
      <c r="G14" s="68">
        <f aca="true" t="shared" si="11" ref="G14:G36">H14+I14</f>
        <v>1148</v>
      </c>
      <c r="H14" s="56">
        <v>584</v>
      </c>
      <c r="I14" s="58">
        <v>564</v>
      </c>
      <c r="J14" s="57">
        <f t="shared" si="1"/>
        <v>1780</v>
      </c>
      <c r="K14" s="56">
        <v>861</v>
      </c>
      <c r="L14" s="58">
        <v>919</v>
      </c>
      <c r="M14" s="13">
        <f t="shared" si="7"/>
        <v>-4.306555913678085</v>
      </c>
      <c r="N14" s="25">
        <f t="shared" si="8"/>
        <v>7.822668020415256</v>
      </c>
      <c r="O14" s="14">
        <f t="shared" si="9"/>
        <v>12.129223934093341</v>
      </c>
      <c r="P14" s="12">
        <v>146753</v>
      </c>
    </row>
    <row r="15" spans="1:16" ht="27.75" customHeight="1">
      <c r="A15" s="10"/>
      <c r="B15" s="6" t="s">
        <v>14</v>
      </c>
      <c r="C15" s="6"/>
      <c r="D15" s="68">
        <f aca="true" t="shared" si="12" ref="D15:F17">G15-J15</f>
        <v>-377</v>
      </c>
      <c r="E15" s="69">
        <f t="shared" si="10"/>
        <v>-149</v>
      </c>
      <c r="F15" s="70">
        <f t="shared" si="12"/>
        <v>-228</v>
      </c>
      <c r="G15" s="68">
        <f t="shared" si="11"/>
        <v>304</v>
      </c>
      <c r="H15" s="56">
        <v>168</v>
      </c>
      <c r="I15" s="58">
        <v>136</v>
      </c>
      <c r="J15" s="57">
        <f t="shared" si="1"/>
        <v>681</v>
      </c>
      <c r="K15" s="56">
        <v>317</v>
      </c>
      <c r="L15" s="58">
        <v>364</v>
      </c>
      <c r="M15" s="13">
        <f t="shared" si="7"/>
        <v>-8.226411800645893</v>
      </c>
      <c r="N15" s="25">
        <f t="shared" si="8"/>
        <v>6.633499170812604</v>
      </c>
      <c r="O15" s="14">
        <f t="shared" si="9"/>
        <v>14.859910971458497</v>
      </c>
      <c r="P15" s="12">
        <v>45828</v>
      </c>
    </row>
    <row r="16" spans="1:16" ht="27.75" customHeight="1">
      <c r="A16" s="35"/>
      <c r="B16" s="36" t="s">
        <v>15</v>
      </c>
      <c r="C16" s="36"/>
      <c r="D16" s="71">
        <f t="shared" si="12"/>
        <v>-262</v>
      </c>
      <c r="E16" s="72">
        <f t="shared" si="10"/>
        <v>-146</v>
      </c>
      <c r="F16" s="73">
        <f t="shared" si="12"/>
        <v>-116</v>
      </c>
      <c r="G16" s="71">
        <f t="shared" si="11"/>
        <v>187</v>
      </c>
      <c r="H16" s="74">
        <v>94</v>
      </c>
      <c r="I16" s="75">
        <v>93</v>
      </c>
      <c r="J16" s="76">
        <f t="shared" si="1"/>
        <v>449</v>
      </c>
      <c r="K16" s="74">
        <v>240</v>
      </c>
      <c r="L16" s="75">
        <v>209</v>
      </c>
      <c r="M16" s="37">
        <f t="shared" si="7"/>
        <v>-8.086170179932719</v>
      </c>
      <c r="N16" s="38">
        <f t="shared" si="8"/>
        <v>5.771426807814573</v>
      </c>
      <c r="O16" s="39">
        <f t="shared" si="9"/>
        <v>13.857596987747291</v>
      </c>
      <c r="P16" s="12">
        <v>32401</v>
      </c>
    </row>
    <row r="17" spans="1:16" ht="27.75" customHeight="1">
      <c r="A17" s="10"/>
      <c r="B17" s="6" t="s">
        <v>33</v>
      </c>
      <c r="C17" s="6"/>
      <c r="D17" s="68">
        <f t="shared" si="12"/>
        <v>-92</v>
      </c>
      <c r="E17" s="66">
        <f>H17-K17</f>
        <v>-33</v>
      </c>
      <c r="F17" s="77">
        <f>I17-L17</f>
        <v>-59</v>
      </c>
      <c r="G17" s="68">
        <f>H17+I17</f>
        <v>66</v>
      </c>
      <c r="H17" s="56">
        <f>H18</f>
        <v>36</v>
      </c>
      <c r="I17" s="58">
        <f>I18</f>
        <v>30</v>
      </c>
      <c r="J17" s="57">
        <f>K17+L17</f>
        <v>158</v>
      </c>
      <c r="K17" s="56">
        <f>K18</f>
        <v>69</v>
      </c>
      <c r="L17" s="58">
        <f>L18</f>
        <v>89</v>
      </c>
      <c r="M17" s="42">
        <f>(D17/P17)*1000</f>
        <v>-8.634443923040827</v>
      </c>
      <c r="N17" s="33">
        <f>(G17/P17)*1000</f>
        <v>6.194274988268419</v>
      </c>
      <c r="O17" s="34">
        <f>(J17/P17)*1000</f>
        <v>14.828718911309245</v>
      </c>
      <c r="P17" s="12">
        <f>P18</f>
        <v>10655</v>
      </c>
    </row>
    <row r="18" spans="1:16" ht="27.75" customHeight="1">
      <c r="A18" s="10"/>
      <c r="B18" s="7" t="s">
        <v>16</v>
      </c>
      <c r="C18" s="7"/>
      <c r="D18" s="68">
        <f aca="true" t="shared" si="13" ref="D18:F21">G18-J18</f>
        <v>-92</v>
      </c>
      <c r="E18" s="69">
        <f t="shared" si="10"/>
        <v>-33</v>
      </c>
      <c r="F18" s="70">
        <f t="shared" si="13"/>
        <v>-59</v>
      </c>
      <c r="G18" s="68">
        <f t="shared" si="11"/>
        <v>66</v>
      </c>
      <c r="H18" s="56">
        <v>36</v>
      </c>
      <c r="I18" s="58">
        <v>30</v>
      </c>
      <c r="J18" s="57">
        <f t="shared" si="1"/>
        <v>158</v>
      </c>
      <c r="K18" s="56">
        <v>69</v>
      </c>
      <c r="L18" s="58">
        <v>89</v>
      </c>
      <c r="M18" s="13">
        <f t="shared" si="7"/>
        <v>-8.634443923040827</v>
      </c>
      <c r="N18" s="25">
        <f t="shared" si="8"/>
        <v>6.194274988268419</v>
      </c>
      <c r="O18" s="14">
        <f t="shared" si="9"/>
        <v>14.828718911309245</v>
      </c>
      <c r="P18" s="12">
        <v>10655</v>
      </c>
    </row>
    <row r="19" spans="1:16" ht="27.75" customHeight="1">
      <c r="A19" s="30"/>
      <c r="B19" s="40" t="s">
        <v>34</v>
      </c>
      <c r="C19" s="40"/>
      <c r="D19" s="65">
        <f>G19-J19</f>
        <v>-375</v>
      </c>
      <c r="E19" s="66">
        <f>H19-K19</f>
        <v>-175</v>
      </c>
      <c r="F19" s="67">
        <f>I19-L19</f>
        <v>-200</v>
      </c>
      <c r="G19" s="62">
        <f>H19+I19</f>
        <v>102</v>
      </c>
      <c r="H19" s="61">
        <f>SUM(H20:H22)</f>
        <v>56</v>
      </c>
      <c r="I19" s="63">
        <f>SUM(I20:I22)</f>
        <v>46</v>
      </c>
      <c r="J19" s="62">
        <f>K19+L19</f>
        <v>477</v>
      </c>
      <c r="K19" s="61">
        <f>SUM(K20:K22)</f>
        <v>231</v>
      </c>
      <c r="L19" s="63">
        <f>SUM(L20:L22)</f>
        <v>246</v>
      </c>
      <c r="M19" s="32">
        <f>(D19/P19)*1000</f>
        <v>-15.221626887481735</v>
      </c>
      <c r="N19" s="33">
        <f>(G19/P19)*1000</f>
        <v>4.140282513395031</v>
      </c>
      <c r="O19" s="34">
        <f>(J19/P19)*1000</f>
        <v>19.361909400876765</v>
      </c>
      <c r="P19" s="12">
        <f>SUM(P20:P22)</f>
        <v>24636</v>
      </c>
    </row>
    <row r="20" spans="1:16" ht="27.75" customHeight="1">
      <c r="A20" s="10"/>
      <c r="B20" s="7" t="s">
        <v>17</v>
      </c>
      <c r="C20" s="7"/>
      <c r="D20" s="68">
        <f t="shared" si="13"/>
        <v>-69</v>
      </c>
      <c r="E20" s="69">
        <f t="shared" si="10"/>
        <v>-29</v>
      </c>
      <c r="F20" s="70">
        <f t="shared" si="13"/>
        <v>-40</v>
      </c>
      <c r="G20" s="68">
        <f t="shared" si="11"/>
        <v>3</v>
      </c>
      <c r="H20" s="56">
        <v>3</v>
      </c>
      <c r="I20" s="58">
        <v>0</v>
      </c>
      <c r="J20" s="57">
        <f t="shared" si="1"/>
        <v>72</v>
      </c>
      <c r="K20" s="56">
        <v>32</v>
      </c>
      <c r="L20" s="58">
        <v>40</v>
      </c>
      <c r="M20" s="13">
        <f t="shared" si="7"/>
        <v>-24.93675460787857</v>
      </c>
      <c r="N20" s="25">
        <f t="shared" si="8"/>
        <v>1.084206722081677</v>
      </c>
      <c r="O20" s="14">
        <f t="shared" si="9"/>
        <v>26.020961329960244</v>
      </c>
      <c r="P20" s="12">
        <v>2767</v>
      </c>
    </row>
    <row r="21" spans="1:16" ht="27.75" customHeight="1">
      <c r="A21" s="10"/>
      <c r="B21" s="7" t="s">
        <v>18</v>
      </c>
      <c r="C21" s="7"/>
      <c r="D21" s="68">
        <f t="shared" si="13"/>
        <v>-113</v>
      </c>
      <c r="E21" s="69">
        <f t="shared" si="10"/>
        <v>-54</v>
      </c>
      <c r="F21" s="70">
        <f t="shared" si="13"/>
        <v>-59</v>
      </c>
      <c r="G21" s="68">
        <f t="shared" si="11"/>
        <v>26</v>
      </c>
      <c r="H21" s="56">
        <v>12</v>
      </c>
      <c r="I21" s="58">
        <v>14</v>
      </c>
      <c r="J21" s="57">
        <f t="shared" si="1"/>
        <v>139</v>
      </c>
      <c r="K21" s="56">
        <v>66</v>
      </c>
      <c r="L21" s="58">
        <v>73</v>
      </c>
      <c r="M21" s="13">
        <f t="shared" si="7"/>
        <v>-18.077107662773955</v>
      </c>
      <c r="N21" s="25">
        <f t="shared" si="8"/>
        <v>4.159334506478964</v>
      </c>
      <c r="O21" s="14">
        <f t="shared" si="9"/>
        <v>22.236442169252918</v>
      </c>
      <c r="P21" s="12">
        <v>6251</v>
      </c>
    </row>
    <row r="22" spans="1:16" ht="27.75" customHeight="1">
      <c r="A22" s="35"/>
      <c r="B22" s="41" t="s">
        <v>19</v>
      </c>
      <c r="C22" s="41"/>
      <c r="D22" s="71">
        <f aca="true" t="shared" si="14" ref="D22:F23">G22-J22</f>
        <v>-193</v>
      </c>
      <c r="E22" s="72">
        <f t="shared" si="14"/>
        <v>-92</v>
      </c>
      <c r="F22" s="73">
        <f t="shared" si="14"/>
        <v>-101</v>
      </c>
      <c r="G22" s="71">
        <f>H22+I22</f>
        <v>73</v>
      </c>
      <c r="H22" s="74">
        <v>41</v>
      </c>
      <c r="I22" s="75">
        <v>32</v>
      </c>
      <c r="J22" s="76">
        <f>K22+L22</f>
        <v>266</v>
      </c>
      <c r="K22" s="74">
        <v>133</v>
      </c>
      <c r="L22" s="75">
        <v>133</v>
      </c>
      <c r="M22" s="37">
        <f t="shared" si="7"/>
        <v>-12.35753617620694</v>
      </c>
      <c r="N22" s="38">
        <f t="shared" si="8"/>
        <v>4.67409399410936</v>
      </c>
      <c r="O22" s="39">
        <f t="shared" si="9"/>
        <v>17.0316301703163</v>
      </c>
      <c r="P22" s="12">
        <v>15618</v>
      </c>
    </row>
    <row r="23" spans="1:16" ht="27.75" customHeight="1">
      <c r="A23" s="10"/>
      <c r="B23" s="7" t="s">
        <v>35</v>
      </c>
      <c r="C23" s="7"/>
      <c r="D23" s="65">
        <f t="shared" si="14"/>
        <v>-481</v>
      </c>
      <c r="E23" s="66">
        <f t="shared" si="14"/>
        <v>-204</v>
      </c>
      <c r="F23" s="67">
        <f t="shared" si="14"/>
        <v>-277</v>
      </c>
      <c r="G23" s="65">
        <f>H23+I23</f>
        <v>348</v>
      </c>
      <c r="H23" s="61">
        <f>SUM(H24:H27)</f>
        <v>194</v>
      </c>
      <c r="I23" s="63">
        <f>SUM(I24:I27)</f>
        <v>154</v>
      </c>
      <c r="J23" s="62">
        <f>K23+L23</f>
        <v>829</v>
      </c>
      <c r="K23" s="61">
        <f>SUM(K24:K27)</f>
        <v>398</v>
      </c>
      <c r="L23" s="63">
        <f>SUM(L24:L27)</f>
        <v>431</v>
      </c>
      <c r="M23" s="32">
        <f t="shared" si="7"/>
        <v>-9.231536926147704</v>
      </c>
      <c r="N23" s="33">
        <f t="shared" si="8"/>
        <v>6.678949792722248</v>
      </c>
      <c r="O23" s="34">
        <f t="shared" si="9"/>
        <v>15.91048671886995</v>
      </c>
      <c r="P23" s="12">
        <f>SUM(P24:P27)</f>
        <v>52104</v>
      </c>
    </row>
    <row r="24" spans="1:16" ht="27.75" customHeight="1">
      <c r="A24" s="10"/>
      <c r="B24" s="7" t="s">
        <v>20</v>
      </c>
      <c r="C24" s="7"/>
      <c r="D24" s="68">
        <f aca="true" t="shared" si="15" ref="D24:F26">G24-J24</f>
        <v>-114</v>
      </c>
      <c r="E24" s="69">
        <f t="shared" si="10"/>
        <v>-41</v>
      </c>
      <c r="F24" s="70">
        <f t="shared" si="15"/>
        <v>-73</v>
      </c>
      <c r="G24" s="68">
        <f t="shared" si="11"/>
        <v>19</v>
      </c>
      <c r="H24" s="56">
        <v>11</v>
      </c>
      <c r="I24" s="58">
        <v>8</v>
      </c>
      <c r="J24" s="57">
        <f t="shared" si="1"/>
        <v>133</v>
      </c>
      <c r="K24" s="56">
        <v>52</v>
      </c>
      <c r="L24" s="58">
        <v>81</v>
      </c>
      <c r="M24" s="13">
        <f t="shared" si="7"/>
        <v>-19.273034657650044</v>
      </c>
      <c r="N24" s="25">
        <f t="shared" si="8"/>
        <v>3.212172442941674</v>
      </c>
      <c r="O24" s="14">
        <f t="shared" si="9"/>
        <v>22.485207100591715</v>
      </c>
      <c r="P24" s="12">
        <v>5915</v>
      </c>
    </row>
    <row r="25" spans="1:16" ht="27.75" customHeight="1">
      <c r="A25" s="10"/>
      <c r="B25" s="7" t="s">
        <v>10</v>
      </c>
      <c r="C25" s="7"/>
      <c r="D25" s="68">
        <f t="shared" si="15"/>
        <v>-96</v>
      </c>
      <c r="E25" s="69">
        <f t="shared" si="10"/>
        <v>-39</v>
      </c>
      <c r="F25" s="70">
        <f t="shared" si="15"/>
        <v>-57</v>
      </c>
      <c r="G25" s="68">
        <f>H25+I25</f>
        <v>131</v>
      </c>
      <c r="H25" s="56">
        <v>81</v>
      </c>
      <c r="I25" s="58">
        <v>50</v>
      </c>
      <c r="J25" s="57">
        <f t="shared" si="1"/>
        <v>227</v>
      </c>
      <c r="K25" s="56">
        <v>120</v>
      </c>
      <c r="L25" s="58">
        <v>107</v>
      </c>
      <c r="M25" s="13">
        <f t="shared" si="7"/>
        <v>-6.020696142991533</v>
      </c>
      <c r="N25" s="25">
        <f t="shared" si="8"/>
        <v>8.21574161179053</v>
      </c>
      <c r="O25" s="14">
        <f t="shared" si="9"/>
        <v>14.236437754782063</v>
      </c>
      <c r="P25" s="12">
        <v>15945</v>
      </c>
    </row>
    <row r="26" spans="1:16" ht="27.75" customHeight="1">
      <c r="A26" s="10"/>
      <c r="B26" s="7" t="s">
        <v>21</v>
      </c>
      <c r="C26" s="7"/>
      <c r="D26" s="68">
        <f t="shared" si="15"/>
        <v>-160</v>
      </c>
      <c r="E26" s="69">
        <f t="shared" si="10"/>
        <v>-64</v>
      </c>
      <c r="F26" s="70">
        <f t="shared" si="15"/>
        <v>-96</v>
      </c>
      <c r="G26" s="68">
        <f>H26+I26</f>
        <v>106</v>
      </c>
      <c r="H26" s="56">
        <v>59</v>
      </c>
      <c r="I26" s="58">
        <v>47</v>
      </c>
      <c r="J26" s="57">
        <f t="shared" si="1"/>
        <v>266</v>
      </c>
      <c r="K26" s="56">
        <v>123</v>
      </c>
      <c r="L26" s="58">
        <v>143</v>
      </c>
      <c r="M26" s="13">
        <f t="shared" si="7"/>
        <v>-9.958919457238888</v>
      </c>
      <c r="N26" s="25">
        <f t="shared" si="8"/>
        <v>6.597784140420764</v>
      </c>
      <c r="O26" s="14">
        <f t="shared" si="9"/>
        <v>16.556703597659652</v>
      </c>
      <c r="P26" s="12">
        <v>16066</v>
      </c>
    </row>
    <row r="27" spans="1:16" ht="27.75" customHeight="1">
      <c r="A27" s="10"/>
      <c r="B27" s="7" t="s">
        <v>22</v>
      </c>
      <c r="C27" s="7"/>
      <c r="D27" s="68">
        <f aca="true" t="shared" si="16" ref="D27:F28">G27-J27</f>
        <v>-111</v>
      </c>
      <c r="E27" s="69">
        <f t="shared" si="16"/>
        <v>-60</v>
      </c>
      <c r="F27" s="70">
        <f t="shared" si="16"/>
        <v>-51</v>
      </c>
      <c r="G27" s="68">
        <f>H27+I27</f>
        <v>92</v>
      </c>
      <c r="H27" s="56">
        <v>43</v>
      </c>
      <c r="I27" s="58">
        <v>49</v>
      </c>
      <c r="J27" s="57">
        <f>K27+L27</f>
        <v>203</v>
      </c>
      <c r="K27" s="56">
        <v>103</v>
      </c>
      <c r="L27" s="58">
        <v>100</v>
      </c>
      <c r="M27" s="13">
        <f t="shared" si="7"/>
        <v>-7.829030892932713</v>
      </c>
      <c r="N27" s="25">
        <f t="shared" si="8"/>
        <v>6.488926505854141</v>
      </c>
      <c r="O27" s="14">
        <f t="shared" si="9"/>
        <v>14.317957398786854</v>
      </c>
      <c r="P27" s="12">
        <v>14178</v>
      </c>
    </row>
    <row r="28" spans="1:16" ht="27.75" customHeight="1">
      <c r="A28" s="30"/>
      <c r="B28" s="40" t="s">
        <v>36</v>
      </c>
      <c r="C28" s="40"/>
      <c r="D28" s="65">
        <f t="shared" si="16"/>
        <v>-406</v>
      </c>
      <c r="E28" s="66">
        <f t="shared" si="16"/>
        <v>-166</v>
      </c>
      <c r="F28" s="67">
        <f t="shared" si="16"/>
        <v>-240</v>
      </c>
      <c r="G28" s="65">
        <f>H28+I28</f>
        <v>198</v>
      </c>
      <c r="H28" s="61">
        <f>SUM(H29:H32)</f>
        <v>108</v>
      </c>
      <c r="I28" s="63">
        <f>SUM(I29:I32)</f>
        <v>90</v>
      </c>
      <c r="J28" s="62">
        <f>K28+L28</f>
        <v>604</v>
      </c>
      <c r="K28" s="61">
        <f>SUM(K29:K32)</f>
        <v>274</v>
      </c>
      <c r="L28" s="63">
        <f>SUM(L29:L32)</f>
        <v>330</v>
      </c>
      <c r="M28" s="32">
        <f>(D28/P28)*1000</f>
        <v>-10.294117647058824</v>
      </c>
      <c r="N28" s="33">
        <f>(G28/P28)*1000</f>
        <v>5.020283975659229</v>
      </c>
      <c r="O28" s="34">
        <f>(J28/P28)*1000</f>
        <v>15.314401622718053</v>
      </c>
      <c r="P28" s="12">
        <f>SUM(P29:P32)</f>
        <v>39440</v>
      </c>
    </row>
    <row r="29" spans="1:16" ht="27.75" customHeight="1">
      <c r="A29" s="10"/>
      <c r="B29" s="7" t="s">
        <v>11</v>
      </c>
      <c r="C29" s="7"/>
      <c r="D29" s="68">
        <f>G29-J29</f>
        <v>7</v>
      </c>
      <c r="E29" s="69">
        <f t="shared" si="10"/>
        <v>8</v>
      </c>
      <c r="F29" s="70">
        <f>I29-L29</f>
        <v>-1</v>
      </c>
      <c r="G29" s="68">
        <f t="shared" si="11"/>
        <v>36</v>
      </c>
      <c r="H29" s="56">
        <v>22</v>
      </c>
      <c r="I29" s="58">
        <v>14</v>
      </c>
      <c r="J29" s="57">
        <f t="shared" si="1"/>
        <v>29</v>
      </c>
      <c r="K29" s="56">
        <v>14</v>
      </c>
      <c r="L29" s="58">
        <v>15</v>
      </c>
      <c r="M29" s="13">
        <f t="shared" si="7"/>
        <v>1.9818799546998866</v>
      </c>
      <c r="N29" s="25">
        <f t="shared" si="8"/>
        <v>10.192525481313703</v>
      </c>
      <c r="O29" s="14">
        <f t="shared" si="9"/>
        <v>8.210645526613815</v>
      </c>
      <c r="P29" s="83">
        <v>3532</v>
      </c>
    </row>
    <row r="30" spans="1:16" ht="27.75" customHeight="1">
      <c r="A30" s="10"/>
      <c r="B30" s="7" t="s">
        <v>23</v>
      </c>
      <c r="C30" s="7"/>
      <c r="D30" s="68">
        <f>G30-J30</f>
        <v>-219</v>
      </c>
      <c r="E30" s="69">
        <f t="shared" si="10"/>
        <v>-100</v>
      </c>
      <c r="F30" s="70">
        <f>I30-L30</f>
        <v>-119</v>
      </c>
      <c r="G30" s="68">
        <f t="shared" si="11"/>
        <v>68</v>
      </c>
      <c r="H30" s="56">
        <v>34</v>
      </c>
      <c r="I30" s="58">
        <v>34</v>
      </c>
      <c r="J30" s="57">
        <f t="shared" si="1"/>
        <v>287</v>
      </c>
      <c r="K30" s="56">
        <v>134</v>
      </c>
      <c r="L30" s="58">
        <v>153</v>
      </c>
      <c r="M30" s="13">
        <f t="shared" si="7"/>
        <v>-14.493712772998014</v>
      </c>
      <c r="N30" s="25">
        <f t="shared" si="8"/>
        <v>4.500330906684315</v>
      </c>
      <c r="O30" s="14">
        <f t="shared" si="9"/>
        <v>18.99404367968233</v>
      </c>
      <c r="P30" s="83">
        <v>15110</v>
      </c>
    </row>
    <row r="31" spans="1:16" ht="27.75" customHeight="1">
      <c r="A31" s="10"/>
      <c r="B31" s="7" t="s">
        <v>24</v>
      </c>
      <c r="C31" s="7"/>
      <c r="D31" s="68">
        <f>G31-J31</f>
        <v>-98</v>
      </c>
      <c r="E31" s="69">
        <f t="shared" si="10"/>
        <v>-37</v>
      </c>
      <c r="F31" s="70">
        <f>I31-L31</f>
        <v>-61</v>
      </c>
      <c r="G31" s="68">
        <f t="shared" si="11"/>
        <v>48</v>
      </c>
      <c r="H31" s="56">
        <v>29</v>
      </c>
      <c r="I31" s="58">
        <v>19</v>
      </c>
      <c r="J31" s="57">
        <f t="shared" si="1"/>
        <v>146</v>
      </c>
      <c r="K31" s="56">
        <v>66</v>
      </c>
      <c r="L31" s="58">
        <v>80</v>
      </c>
      <c r="M31" s="13">
        <f t="shared" si="7"/>
        <v>-9.600313479623825</v>
      </c>
      <c r="N31" s="25">
        <f t="shared" si="8"/>
        <v>4.702194357366771</v>
      </c>
      <c r="O31" s="14">
        <f t="shared" si="9"/>
        <v>14.302507836990596</v>
      </c>
      <c r="P31" s="83">
        <v>10208</v>
      </c>
    </row>
    <row r="32" spans="1:16" ht="27.75" customHeight="1">
      <c r="A32" s="35"/>
      <c r="B32" s="41" t="s">
        <v>25</v>
      </c>
      <c r="C32" s="41"/>
      <c r="D32" s="71">
        <f>G32-J32</f>
        <v>-96</v>
      </c>
      <c r="E32" s="72">
        <f>H32-K32</f>
        <v>-37</v>
      </c>
      <c r="F32" s="73">
        <f>I32-L32</f>
        <v>-59</v>
      </c>
      <c r="G32" s="71">
        <f>H32+I32</f>
        <v>46</v>
      </c>
      <c r="H32" s="74">
        <v>23</v>
      </c>
      <c r="I32" s="75">
        <v>23</v>
      </c>
      <c r="J32" s="76">
        <f>K32+L32</f>
        <v>142</v>
      </c>
      <c r="K32" s="74">
        <v>60</v>
      </c>
      <c r="L32" s="75">
        <v>82</v>
      </c>
      <c r="M32" s="37">
        <f t="shared" si="7"/>
        <v>-9.06515580736544</v>
      </c>
      <c r="N32" s="38">
        <f t="shared" si="8"/>
        <v>4.343720491029273</v>
      </c>
      <c r="O32" s="39">
        <f t="shared" si="9"/>
        <v>13.408876298394713</v>
      </c>
      <c r="P32" s="83">
        <v>10590</v>
      </c>
    </row>
    <row r="33" spans="1:16" ht="27.75" customHeight="1">
      <c r="A33" s="10"/>
      <c r="B33" s="7" t="s">
        <v>37</v>
      </c>
      <c r="C33" s="7"/>
      <c r="D33" s="65">
        <f>G33-J33</f>
        <v>-224</v>
      </c>
      <c r="E33" s="66">
        <f>H33-K33</f>
        <v>-107</v>
      </c>
      <c r="F33" s="67">
        <f>I33-L33</f>
        <v>-117</v>
      </c>
      <c r="G33" s="65">
        <f>H33+I33</f>
        <v>34</v>
      </c>
      <c r="H33" s="61">
        <f>SUM(H34:H36)</f>
        <v>15</v>
      </c>
      <c r="I33" s="63">
        <f>SUM(I34:I36)</f>
        <v>19</v>
      </c>
      <c r="J33" s="62">
        <f>K33+L33</f>
        <v>258</v>
      </c>
      <c r="K33" s="61">
        <f>SUM(K34:K36)</f>
        <v>122</v>
      </c>
      <c r="L33" s="63">
        <f>SUM(L34:L36)</f>
        <v>136</v>
      </c>
      <c r="M33" s="32">
        <f t="shared" si="7"/>
        <v>-23.561586199642367</v>
      </c>
      <c r="N33" s="33">
        <f t="shared" si="8"/>
        <v>3.576312191017145</v>
      </c>
      <c r="O33" s="34">
        <f t="shared" si="9"/>
        <v>27.137898390659515</v>
      </c>
      <c r="P33" s="12">
        <f>SUM(P34:P36)</f>
        <v>9507</v>
      </c>
    </row>
    <row r="34" spans="1:16" ht="27.75" customHeight="1">
      <c r="A34" s="10"/>
      <c r="B34" s="7" t="s">
        <v>26</v>
      </c>
      <c r="C34" s="7"/>
      <c r="D34" s="68">
        <f aca="true" t="shared" si="17" ref="D34:F36">G34-J34</f>
        <v>-99</v>
      </c>
      <c r="E34" s="69">
        <f t="shared" si="10"/>
        <v>-49</v>
      </c>
      <c r="F34" s="70">
        <f t="shared" si="17"/>
        <v>-50</v>
      </c>
      <c r="G34" s="68">
        <f>H34+I34</f>
        <v>12</v>
      </c>
      <c r="H34" s="56">
        <v>5</v>
      </c>
      <c r="I34" s="58">
        <v>7</v>
      </c>
      <c r="J34" s="57">
        <f t="shared" si="1"/>
        <v>111</v>
      </c>
      <c r="K34" s="56">
        <v>54</v>
      </c>
      <c r="L34" s="58">
        <v>57</v>
      </c>
      <c r="M34" s="13">
        <f t="shared" si="7"/>
        <v>-24.205378973105134</v>
      </c>
      <c r="N34" s="25">
        <f t="shared" si="8"/>
        <v>2.93398533007335</v>
      </c>
      <c r="O34" s="14">
        <f t="shared" si="9"/>
        <v>27.139364303178485</v>
      </c>
      <c r="P34" s="12">
        <v>4090</v>
      </c>
    </row>
    <row r="35" spans="1:16" ht="27.75" customHeight="1">
      <c r="A35" s="10"/>
      <c r="B35" s="7" t="s">
        <v>27</v>
      </c>
      <c r="C35" s="7"/>
      <c r="D35" s="68">
        <f t="shared" si="17"/>
        <v>-62</v>
      </c>
      <c r="E35" s="69">
        <f t="shared" si="10"/>
        <v>-25</v>
      </c>
      <c r="F35" s="70">
        <f t="shared" si="17"/>
        <v>-37</v>
      </c>
      <c r="G35" s="68">
        <f t="shared" si="11"/>
        <v>10</v>
      </c>
      <c r="H35" s="56">
        <v>6</v>
      </c>
      <c r="I35" s="58">
        <v>4</v>
      </c>
      <c r="J35" s="57">
        <f t="shared" si="1"/>
        <v>72</v>
      </c>
      <c r="K35" s="56">
        <v>31</v>
      </c>
      <c r="L35" s="58">
        <v>41</v>
      </c>
      <c r="M35" s="13">
        <f t="shared" si="7"/>
        <v>-21.970233876683203</v>
      </c>
      <c r="N35" s="25">
        <f t="shared" si="8"/>
        <v>3.543586109142452</v>
      </c>
      <c r="O35" s="14">
        <f t="shared" si="9"/>
        <v>25.513819985825656</v>
      </c>
      <c r="P35" s="12">
        <v>2822</v>
      </c>
    </row>
    <row r="36" spans="1:16" ht="27.75" customHeight="1" thickBot="1">
      <c r="A36" s="10"/>
      <c r="B36" s="7" t="s">
        <v>28</v>
      </c>
      <c r="C36" s="7"/>
      <c r="D36" s="68">
        <f t="shared" si="17"/>
        <v>-63</v>
      </c>
      <c r="E36" s="69">
        <f t="shared" si="10"/>
        <v>-33</v>
      </c>
      <c r="F36" s="70">
        <f t="shared" si="17"/>
        <v>-30</v>
      </c>
      <c r="G36" s="68">
        <f t="shared" si="11"/>
        <v>12</v>
      </c>
      <c r="H36" s="56">
        <v>4</v>
      </c>
      <c r="I36" s="58">
        <v>8</v>
      </c>
      <c r="J36" s="57">
        <f t="shared" si="1"/>
        <v>75</v>
      </c>
      <c r="K36" s="56">
        <v>37</v>
      </c>
      <c r="L36" s="58">
        <v>38</v>
      </c>
      <c r="M36" s="13">
        <f t="shared" si="7"/>
        <v>-24.277456647398843</v>
      </c>
      <c r="N36" s="25">
        <f t="shared" si="8"/>
        <v>4.624277456647399</v>
      </c>
      <c r="O36" s="14">
        <f t="shared" si="9"/>
        <v>28.90173410404624</v>
      </c>
      <c r="P36" s="12">
        <v>2595</v>
      </c>
    </row>
    <row r="37" spans="1:15" ht="27.75" customHeight="1">
      <c r="A37" s="88" t="s">
        <v>42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ht="23.25" customHeight="1">
      <c r="A38" s="93" t="s">
        <v>41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</sheetData>
  <sheetProtection/>
  <mergeCells count="13"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  <mergeCell ref="D5:F5"/>
    <mergeCell ref="G5:I5"/>
    <mergeCell ref="O5:O6"/>
  </mergeCells>
  <printOptions horizontalCentered="1"/>
  <pageMargins left="0.5905511811023623" right="0.5905511811023623" top="0.6299212598425197" bottom="0.2755905511811024" header="0.5118110236220472" footer="0.3937007874015748"/>
  <pageSetup firstPageNumber="11" useFirstPageNumber="1" horizontalDpi="600" verticalDpi="600" orientation="portrait" paperSize="9" scale="63" r:id="rId1"/>
  <headerFooter alignWithMargins="0">
    <oddFooter>&amp;C&amp;16‐69‐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2019-10-28T05:53:20Z</cp:lastPrinted>
  <dcterms:created xsi:type="dcterms:W3CDTF">2005-02-14T06:52:47Z</dcterms:created>
  <dcterms:modified xsi:type="dcterms:W3CDTF">2021-12-28T04:36:07Z</dcterms:modified>
  <cp:category/>
  <cp:version/>
  <cp:contentType/>
  <cp:contentStatus/>
</cp:coreProperties>
</file>