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企画担当\熊澤\08  住まいる\01 交付要綱\R04.04NEST削除他\様式\HP用\これ\改\"/>
    </mc:Choice>
  </mc:AlternateContent>
  <bookViews>
    <workbookView xWindow="0" yWindow="0" windowWidth="20490" windowHeight="6420" tabRatio="920"/>
  </bookViews>
  <sheets>
    <sheet name="【様式第６号の２】事業計画書兼チェックシート" sheetId="11" r:id="rId1"/>
    <sheet name="【様式第６号の２】（別紙）補助金併用一覧" sheetId="15" r:id="rId2"/>
    <sheet name="交付申請書（計画書連動）" sheetId="12" r:id="rId3"/>
  </sheets>
  <definedNames>
    <definedName name="_xlnm.Print_Area" localSheetId="1">'【様式第６号の２】（別紙）補助金併用一覧'!$A$1:$E$32</definedName>
    <definedName name="_xlnm.Print_Area" localSheetId="0">【様式第６号の２】事業計画書兼チェックシート!$A$1:$AA$205</definedName>
    <definedName name="_xlnm.Print_Area" localSheetId="2">'交付申請書（計画書連動）'!$A$1:$Z$39</definedName>
  </definedNames>
  <calcPr calcId="162913"/>
</workbook>
</file>

<file path=xl/calcChain.xml><?xml version="1.0" encoding="utf-8"?>
<calcChain xmlns="http://schemas.openxmlformats.org/spreadsheetml/2006/main">
  <c r="C51" i="11" l="1"/>
  <c r="AB56" i="11" l="1"/>
  <c r="E47" i="11" l="1"/>
  <c r="C184" i="11" l="1"/>
  <c r="E59" i="11" l="1"/>
  <c r="AB46" i="11" l="1"/>
  <c r="AB45" i="11"/>
  <c r="Y57" i="11"/>
  <c r="Y148" i="11" l="1"/>
  <c r="AB199" i="11" l="1"/>
  <c r="Y75" i="11" l="1"/>
  <c r="AB11" i="11" l="1"/>
  <c r="H25" i="12"/>
  <c r="AB153" i="11"/>
  <c r="AB154" i="11"/>
  <c r="D37" i="11"/>
  <c r="C183" i="11" l="1"/>
  <c r="Y165" i="11" l="1"/>
  <c r="Y158" i="11"/>
  <c r="AB203" i="11" l="1"/>
  <c r="AB202" i="11"/>
  <c r="AB201" i="11"/>
  <c r="AB200" i="11"/>
  <c r="D8" i="15" l="1"/>
  <c r="D7" i="15"/>
  <c r="AB29" i="11" l="1"/>
  <c r="AB165" i="11"/>
  <c r="AC142" i="11"/>
  <c r="AC159" i="11"/>
  <c r="AC150" i="11"/>
  <c r="AB147" i="11"/>
  <c r="AB44" i="11" l="1"/>
  <c r="Y76" i="11"/>
  <c r="AB31" i="11"/>
  <c r="O10" i="12" l="1"/>
  <c r="O11" i="12"/>
  <c r="O9" i="12"/>
  <c r="P8" i="12"/>
  <c r="BG29" i="11"/>
  <c r="B5" i="12" s="1"/>
  <c r="AB36" i="11" l="1"/>
  <c r="AB35" i="11"/>
  <c r="H26" i="12" l="1"/>
  <c r="U73" i="11"/>
  <c r="B69" i="11"/>
  <c r="Y77" i="11" s="1"/>
  <c r="Y105" i="11" s="1"/>
  <c r="AB65" i="11"/>
  <c r="AB41" i="11"/>
  <c r="AB40" i="11"/>
  <c r="AB39" i="11"/>
  <c r="Y37" i="11"/>
  <c r="AB34" i="11"/>
  <c r="AB33" i="11"/>
  <c r="AB32" i="11"/>
  <c r="AB30" i="11"/>
  <c r="AB13" i="11"/>
  <c r="AB12" i="11"/>
  <c r="AB10" i="11"/>
  <c r="AB8" i="11"/>
  <c r="Y88" i="11" l="1"/>
  <c r="AB128" i="11"/>
  <c r="Y135" i="11"/>
  <c r="AB69" i="11"/>
  <c r="AB77" i="11"/>
  <c r="K171" i="11" l="1"/>
  <c r="AB171" i="11"/>
  <c r="AB127" i="11"/>
  <c r="AB125" i="11"/>
  <c r="AB126" i="11"/>
  <c r="AB124" i="11"/>
  <c r="M22" i="12" l="1"/>
  <c r="M21" i="12"/>
</calcChain>
</file>

<file path=xl/comments1.xml><?xml version="1.0" encoding="utf-8"?>
<comments xmlns="http://schemas.openxmlformats.org/spreadsheetml/2006/main">
  <authors>
    <author>鳥取県庁</author>
  </authors>
  <commentList>
    <comment ref="J199"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<sst xmlns="http://schemas.openxmlformats.org/spreadsheetml/2006/main" count="290" uniqueCount="229">
  <si>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</si>
  <si>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</si>
  <si>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</si>
  <si>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</si>
  <si>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</si>
  <si>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</si>
  <si>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</si>
  <si>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申請者世帯</t>
    <rPh sb="0" eb="3">
      <t>シンセイシャ</t>
    </rPh>
    <rPh sb="3" eb="5">
      <t>セタイ</t>
    </rPh>
    <phoneticPr fontId="1"/>
  </si>
  <si>
    <t>日</t>
    <rPh sb="0" eb="1">
      <t>ニチ</t>
    </rPh>
    <phoneticPr fontId="1"/>
  </si>
  <si>
    <t>年</t>
    <rPh sb="0" eb="1">
      <t>ネン</t>
    </rPh>
    <phoneticPr fontId="1"/>
  </si>
  <si>
    <t>電話</t>
    <rPh sb="0" eb="2">
      <t>デンワ</t>
    </rPh>
    <phoneticPr fontId="1"/>
  </si>
  <si>
    <t>〒</t>
    <phoneticPr fontId="1"/>
  </si>
  <si>
    <t>　－　　　－　</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</si>
  <si>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</si>
  <si>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</si>
  <si>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</si>
  <si>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とっとり住まいる支援事業補助金交付申請書</t>
    <rPh sb="4" eb="5">
      <t>ス</t>
    </rPh>
    <rPh sb="8" eb="12">
      <t>シエンジギョウ</t>
    </rPh>
    <rPh sb="12" eb="15">
      <t>ホジョキン</t>
    </rPh>
    <rPh sb="15" eb="17">
      <t>コウフ</t>
    </rPh>
    <rPh sb="17" eb="20">
      <t>シンセイショ</t>
    </rPh>
    <phoneticPr fontId="1"/>
  </si>
  <si>
    <t>記</t>
    <rPh sb="0" eb="1">
      <t>キ</t>
    </rPh>
    <phoneticPr fontId="1"/>
  </si>
  <si>
    <t>補助事業等の名称</t>
    <rPh sb="0" eb="2">
      <t>ホジョ</t>
    </rPh>
    <rPh sb="2" eb="4">
      <t>ジギョウ</t>
    </rPh>
    <rPh sb="4" eb="5">
      <t>トウ</t>
    </rPh>
    <rPh sb="6" eb="8">
      <t>メイショウ</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</si>
  <si>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</si>
  <si>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</si>
  <si>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</si>
  <si>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交付申請額</t>
    <rPh sb="0" eb="2">
      <t>コウフ</t>
    </rPh>
    <rPh sb="2" eb="4">
      <t>シンセイ</t>
    </rPh>
    <rPh sb="4" eb="5">
      <t>ガク</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</si>
  <si>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</si>
  <si>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</si>
  <si>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</si>
  <si>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　下記のとおり、補助金の交付を受けたいので、鳥取県補助金等交付規則第５条の規定により、関係書類を添えて申請します。</t>
    <phoneticPr fontId="1"/>
  </si>
  <si>
    <t>金</t>
    <rPh sb="0" eb="1">
      <t>キン</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</si>
  <si>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</si>
  <si>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</si>
  <si>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</si>
  <si>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</si>
  <si>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工法</t>
    <rPh sb="0" eb="2">
      <t>コウホウ</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</si>
  <si>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</si>
  <si>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</si>
  <si>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</si>
  <si>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</si>
  <si>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</si>
  <si>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</si>
  <si>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</si>
  <si>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</si>
  <si>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</si>
  <si>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</si>
  <si>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t>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</si>
  <si>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</si>
  <si>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</si>
  <si>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</si>
  <si>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</si>
  <si>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t>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</si>
  <si>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</si>
  <si>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</si>
  <si>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</si>
  <si>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</si>
  <si>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</si>
  <si>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</si>
  <si>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</si>
  <si>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</si>
  <si>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</si>
  <si>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次の①②のどちらかに該当すること。</t>
    <phoneticPr fontId="1"/>
  </si>
  <si>
    <t>万円</t>
    <rPh sb="0" eb="2">
      <t>マンエン</t>
    </rPh>
    <phoneticPr fontId="1"/>
  </si>
  <si>
    <t>３　子育て世帯等　（補助金額：１０万円）</t>
    <rPh sb="2" eb="4">
      <t>コソダ</t>
    </rPh>
    <rPh sb="5" eb="7">
      <t>セタイ</t>
    </rPh>
    <rPh sb="7" eb="8">
      <t>トウ</t>
    </rPh>
    <rPh sb="10" eb="14">
      <t>ホジョキンガク</t>
    </rPh>
    <rPh sb="17" eb="19">
      <t>マンエン</t>
    </rPh>
    <phoneticPr fontId="1"/>
  </si>
  <si>
    <t>有の場合は別紙に記入して提出してください。
複数ある場合は、すべて記入してください。</t>
    <rPh sb="0" eb="1">
      <t>アリ</t>
    </rPh>
    <rPh sb="2" eb="4">
      <t>バアイ</t>
    </rPh>
    <rPh sb="5" eb="7">
      <t>ベッシ</t>
    </rPh>
    <rPh sb="8" eb="10">
      <t>キニュウ</t>
    </rPh>
    <rPh sb="12" eb="14">
      <t>テイシュツ</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</si>
  <si>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</si>
  <si>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</si>
  <si>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</si>
  <si>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</si>
  <si>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４　三世代同居等世帯　（補助金額：１０万円）</t>
    <rPh sb="2" eb="3">
      <t>サン</t>
    </rPh>
    <rPh sb="3" eb="5">
      <t>セダイ</t>
    </rPh>
    <rPh sb="5" eb="7">
      <t>ドウキョ</t>
    </rPh>
    <rPh sb="7" eb="8">
      <t>トウ</t>
    </rPh>
    <rPh sb="8" eb="10">
      <t>セタイ</t>
    </rPh>
    <phoneticPr fontId="1"/>
  </si>
  <si>
    <t>あなたの補助金申請額は</t>
    <rPh sb="4" eb="7">
      <t>ホジョキン</t>
    </rPh>
    <rPh sb="7" eb="9">
      <t>シンセイ</t>
    </rPh>
    <rPh sb="9" eb="10">
      <t>ガク</t>
    </rPh>
    <phoneticPr fontId="1"/>
  </si>
  <si>
    <t>万円です。</t>
    <rPh sb="0" eb="2">
      <t>マンエン</t>
    </rPh>
    <phoneticPr fontId="1"/>
  </si>
  <si>
    <t>とっとり住まいる支援事業補助金　交付申請書</t>
    <rPh sb="4" eb="5">
      <t>ス</t>
    </rPh>
    <rPh sb="8" eb="15">
      <t>シエンジギョウホジョキン</t>
    </rPh>
    <rPh sb="16" eb="18">
      <t>コウフ</t>
    </rPh>
    <rPh sb="18" eb="21">
      <t>シンセイショ</t>
    </rPh>
    <phoneticPr fontId="1"/>
  </si>
  <si>
    <t>←日付を入力してください。</t>
    <rPh sb="1" eb="3">
      <t>ヒヅケ</t>
    </rPh>
    <rPh sb="4" eb="6">
      <t>ニュウリョク</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</si>
  <si>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</si>
  <si>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</si>
  <si>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</si>
  <si>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とっとり住まいる支援事業補助金　提出書類　一覧表</t>
    <rPh sb="4" eb="5">
      <t>ス</t>
    </rPh>
    <rPh sb="8" eb="15">
      <t>シエンジギョウホジョキン</t>
    </rPh>
    <rPh sb="16" eb="18">
      <t>テイシュツ</t>
    </rPh>
    <rPh sb="18" eb="20">
      <t>ショルイ</t>
    </rPh>
    <rPh sb="21" eb="23">
      <t>イチラン</t>
    </rPh>
    <rPh sb="23" eb="24">
      <t>ヒョウ</t>
    </rPh>
    <phoneticPr fontId="1"/>
  </si>
  <si>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</si>
  <si>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</si>
  <si>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</si>
  <si>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</si>
  <si>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</si>
  <si>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入力欄がある項目は、色付きの欄に記入してください。</t>
    <rPh sb="0" eb="2">
      <t>ニュウリョク</t>
    </rPh>
    <rPh sb="2" eb="3">
      <t>ラン</t>
    </rPh>
    <rPh sb="6" eb="8">
      <t>コウモク</t>
    </rPh>
    <rPh sb="10" eb="12">
      <t>イロツ</t>
    </rPh>
    <rPh sb="14" eb="15">
      <t>ラン</t>
    </rPh>
    <rPh sb="16" eb="18">
      <t>キニュウ</t>
    </rPh>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</si>
  <si>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</si>
  <si>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</si>
  <si>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</si>
  <si>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万円</t>
    <rPh sb="0" eb="2">
      <t>マンエン</t>
    </rPh>
    <phoneticPr fontId="1"/>
  </si>
  <si>
    <t>プレカット工場名</t>
    <rPh sb="5" eb="7">
      <t>コウジョウ</t>
    </rPh>
    <rPh sb="7" eb="8">
      <t>メイ</t>
    </rPh>
    <phoneticPr fontId="1"/>
  </si>
  <si>
    <t>m2</t>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</si>
  <si>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</si>
  <si>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</si>
  <si>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t>木製建具の見付面積</t>
    <rPh sb="0" eb="2">
      <t>モクセイ</t>
    </rPh>
    <rPh sb="2" eb="4">
      <t>タテグ</t>
    </rPh>
    <rPh sb="5" eb="7">
      <t>ミツケ</t>
    </rPh>
    <rPh sb="7" eb="9">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</si>
  <si>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</si>
  <si>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</si>
  <si>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</si>
  <si>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</si>
  <si>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</si>
  <si>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</si>
  <si>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</si>
  <si>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</si>
  <si>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</si>
  <si>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</si>
  <si>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</si>
  <si>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</si>
  <si>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</si>
  <si>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</si>
  <si>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</si>
  <si>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</si>
  <si>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</si>
  <si>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</si>
  <si>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</si>
  <si>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</si>
  <si>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</si>
  <si>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</si>
  <si>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</si>
  <si>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</si>
  <si>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</si>
  <si>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</si>
  <si>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</si>
  <si>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</si>
  <si>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</si>
  <si>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</si>
  <si>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</si>
  <si>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</si>
  <si>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</si>
  <si>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様式第１号（第５条関係）</t>
    <rPh sb="0" eb="2">
      <t>ヨウシキ</t>
    </rPh>
    <rPh sb="2" eb="3">
      <t>ダイ</t>
    </rPh>
    <rPh sb="4" eb="5">
      <t>ゴウ</t>
    </rPh>
    <rPh sb="6" eb="7">
      <t>ダイ</t>
    </rPh>
    <rPh sb="8" eb="9">
      <t>ジョウ</t>
    </rPh>
    <rPh sb="9" eb="11">
      <t>カンケイ</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</si>
  <si>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</si>
  <si>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</si>
  <si>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</si>
  <si>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とっとり住まいる支援事業建設等計画（報告）書【改修用】</t>
    <rPh sb="4" eb="5">
      <t>ス</t>
    </rPh>
    <rPh sb="8" eb="12">
      <t>シエンジギョウ</t>
    </rPh>
    <rPh sb="12" eb="14">
      <t>ケンセツ</t>
    </rPh>
    <rPh sb="14" eb="15">
      <t>トウ</t>
    </rPh>
    <rPh sb="15" eb="17">
      <t>ケイカク</t>
    </rPh>
    <rPh sb="18" eb="20">
      <t>ホウコク</t>
    </rPh>
    <rPh sb="21" eb="22">
      <t>ショ</t>
    </rPh>
    <rPh sb="23" eb="25">
      <t>カイシュウ</t>
    </rPh>
    <rPh sb="25" eb="26">
      <t>ヨウ</t>
    </rPh>
    <phoneticPr fontId="1"/>
  </si>
  <si>
    <t>自ら居住（改修後に居住する場合を含む。）し、所有の権利を有する戸建住宅又は共同住宅の専有部分に係る工事であること。</t>
    <rPh sb="0" eb="1">
      <t>ミズカ</t>
    </rPh>
    <rPh sb="2" eb="4">
      <t>キョジュウ</t>
    </rPh>
    <rPh sb="5" eb="7">
      <t>カイシュウ</t>
    </rPh>
    <rPh sb="7" eb="8">
      <t>ゴ</t>
    </rPh>
    <rPh sb="9" eb="11">
      <t>キョジュウ</t>
    </rPh>
    <rPh sb="13" eb="15">
      <t>バアイ</t>
    </rPh>
    <rPh sb="16" eb="17">
      <t>フク</t>
    </rPh>
    <rPh sb="22" eb="24">
      <t>ショユウ</t>
    </rPh>
    <rPh sb="25" eb="27">
      <t>ケンリ</t>
    </rPh>
    <rPh sb="28" eb="29">
      <t>ユウ</t>
    </rPh>
    <rPh sb="31" eb="33">
      <t>コダテ</t>
    </rPh>
    <rPh sb="33" eb="35">
      <t>ジュウタク</t>
    </rPh>
    <rPh sb="35" eb="36">
      <t>マタ</t>
    </rPh>
    <rPh sb="37" eb="39">
      <t>キョウドウ</t>
    </rPh>
    <rPh sb="39" eb="41">
      <t>ジュウタク</t>
    </rPh>
    <rPh sb="42" eb="44">
      <t>センユウ</t>
    </rPh>
    <rPh sb="44" eb="46">
      <t>ブブン</t>
    </rPh>
    <rPh sb="47" eb="48">
      <t>カカ</t>
    </rPh>
    <rPh sb="49" eb="51">
      <t>コウジ</t>
    </rPh>
    <phoneticPr fontId="1"/>
  </si>
  <si>
    <t>※当該住宅と同一敷地内にあり、一体的に日常生活の用に供される車庫、物置、木塀等に係るものを含む。</t>
    <phoneticPr fontId="1"/>
  </si>
  <si>
    <t>様式第６号の２（第９条、第12条関係）</t>
    <rPh sb="0" eb="2">
      <t>ヨウシキ</t>
    </rPh>
    <rPh sb="2" eb="3">
      <t>ダイ</t>
    </rPh>
    <rPh sb="4" eb="5">
      <t>ゴウ</t>
    </rPh>
    <rPh sb="8" eb="9">
      <t>ダイ</t>
    </rPh>
    <rPh sb="10" eb="11">
      <t>ジョウ</t>
    </rPh>
    <rPh sb="12" eb="13">
      <t>ダイ</t>
    </rPh>
    <rPh sb="15" eb="16">
      <t>ジョウ</t>
    </rPh>
    <rPh sb="16" eb="18">
      <t>カンケイ</t>
    </rPh>
    <phoneticPr fontId="1"/>
  </si>
  <si>
    <t>工事種別</t>
    <rPh sb="0" eb="2">
      <t>コウジ</t>
    </rPh>
    <rPh sb="2" eb="4">
      <t>シュベツ</t>
    </rPh>
    <phoneticPr fontId="1"/>
  </si>
  <si>
    <t>建築工事届の要否</t>
    <rPh sb="0" eb="2">
      <t>ケンチク</t>
    </rPh>
    <rPh sb="2" eb="4">
      <t>コウジ</t>
    </rPh>
    <rPh sb="4" eb="5">
      <t>トドケ</t>
    </rPh>
    <rPh sb="6" eb="8">
      <t>ヨウヒ</t>
    </rPh>
    <phoneticPr fontId="1"/>
  </si>
  <si>
    <t>県産材を構造材若しくは下地材として０．３m3以上使用すること又は内外装材仕上げ材若しくは木塀として１m2以上使用すること。</t>
    <rPh sb="4" eb="7">
      <t>コウゾウザイ</t>
    </rPh>
    <rPh sb="7" eb="8">
      <t>モ</t>
    </rPh>
    <rPh sb="11" eb="14">
      <t>シタジザイ</t>
    </rPh>
    <rPh sb="22" eb="24">
      <t>イジョウ</t>
    </rPh>
    <rPh sb="24" eb="26">
      <t>シヨウ</t>
    </rPh>
    <rPh sb="30" eb="31">
      <t>マタ</t>
    </rPh>
    <rPh sb="32" eb="35">
      <t>ナイガイソウ</t>
    </rPh>
    <rPh sb="35" eb="36">
      <t>ザイ</t>
    </rPh>
    <rPh sb="36" eb="38">
      <t>シア</t>
    </rPh>
    <rPh sb="39" eb="40">
      <t>ザイ</t>
    </rPh>
    <rPh sb="40" eb="41">
      <t>モ</t>
    </rPh>
    <rPh sb="44" eb="45">
      <t>キ</t>
    </rPh>
    <rPh sb="45" eb="46">
      <t>ヘイ</t>
    </rPh>
    <rPh sb="52" eb="54">
      <t>イジョウ</t>
    </rPh>
    <rPh sb="54" eb="56">
      <t>シヨウ</t>
    </rPh>
    <phoneticPr fontId="1"/>
  </si>
  <si>
    <t>見付面積の算出過程及び結果並びに使用場所がわかる立面図、展開図等の書類</t>
  </si>
  <si>
    <r>
      <t>・県産材の構造材又は下地材を0.3m3以上使用する場合、１m3につき２万円が交付されます</t>
    </r>
    <r>
      <rPr>
        <sz val="10"/>
        <color rgb="FFFF0000"/>
        <rFont val="ＭＳ Ｐ明朝"/>
        <family val="1"/>
        <charset val="128"/>
      </rPr>
      <t>(0.1m3未満は切捨て）</t>
    </r>
    <r>
      <rPr>
        <sz val="10"/>
        <color theme="1"/>
        <rFont val="ＭＳ Ｐ明朝"/>
        <family val="1"/>
        <charset val="128"/>
      </rPr>
      <t>。</t>
    </r>
    <rPh sb="1" eb="3">
      <t>ケンサン</t>
    </rPh>
    <rPh sb="3" eb="4">
      <t>ザイ</t>
    </rPh>
    <rPh sb="5" eb="8">
      <t>コウゾウザイ</t>
    </rPh>
    <rPh sb="8" eb="9">
      <t>マタ</t>
    </rPh>
    <rPh sb="10" eb="13">
      <t>シタジザイ</t>
    </rPh>
    <rPh sb="19" eb="21">
      <t>イジョウ</t>
    </rPh>
    <rPh sb="21" eb="23">
      <t>シヨウ</t>
    </rPh>
    <rPh sb="25" eb="27">
      <t>バアイ</t>
    </rPh>
    <rPh sb="35" eb="37">
      <t>マンエン</t>
    </rPh>
    <rPh sb="38" eb="40">
      <t>コウフ</t>
    </rPh>
    <rPh sb="50" eb="52">
      <t>ミマン</t>
    </rPh>
    <rPh sb="53" eb="55">
      <t>キリス</t>
    </rPh>
    <phoneticPr fontId="1"/>
  </si>
  <si>
    <r>
      <t>・県産内外装材、県産木塀を１m2以上使用する場合、</t>
    </r>
    <r>
      <rPr>
        <sz val="10"/>
        <color rgb="FFFF0000"/>
        <rFont val="ＭＳ Ｐ明朝"/>
        <family val="1"/>
        <charset val="128"/>
      </rPr>
      <t>見付面積</t>
    </r>
    <r>
      <rPr>
        <sz val="10"/>
        <color theme="1"/>
        <rFont val="ＭＳ Ｐ明朝"/>
        <family val="1"/>
        <charset val="128"/>
      </rPr>
      <t>１m2につき２千円が交付されます</t>
    </r>
    <r>
      <rPr>
        <sz val="10"/>
        <color rgb="FFFF0000"/>
        <rFont val="ＭＳ Ｐ明朝"/>
        <family val="1"/>
        <charset val="128"/>
      </rPr>
      <t>(1m2未満は切捨て）</t>
    </r>
    <r>
      <rPr>
        <sz val="10"/>
        <color theme="1"/>
        <rFont val="ＭＳ Ｐ明朝"/>
        <family val="1"/>
        <charset val="128"/>
      </rPr>
      <t>。</t>
    </r>
    <rPh sb="1" eb="3">
      <t>ケンサン</t>
    </rPh>
    <rPh sb="3" eb="4">
      <t>ナイ</t>
    </rPh>
    <rPh sb="4" eb="7">
      <t>ガイソウザイ</t>
    </rPh>
    <rPh sb="8" eb="10">
      <t>ケンサン</t>
    </rPh>
    <rPh sb="10" eb="11">
      <t>モク</t>
    </rPh>
    <rPh sb="11" eb="12">
      <t>ベイ</t>
    </rPh>
    <rPh sb="16" eb="18">
      <t>イジョウ</t>
    </rPh>
    <rPh sb="18" eb="20">
      <t>シヨウ</t>
    </rPh>
    <rPh sb="22" eb="24">
      <t>バアイ</t>
    </rPh>
    <rPh sb="25" eb="27">
      <t>ミツケ</t>
    </rPh>
    <rPh sb="27" eb="29">
      <t>メンセキ</t>
    </rPh>
    <rPh sb="36" eb="38">
      <t>センエン</t>
    </rPh>
    <rPh sb="39" eb="41">
      <t>コウフ</t>
    </rPh>
    <phoneticPr fontId="1"/>
  </si>
  <si>
    <t>・県産材の構造材又は下地材、県産内外装材、県産木塀の補助上限額は25万円になります。</t>
    <rPh sb="1" eb="2">
      <t>ケン</t>
    </rPh>
    <rPh sb="2" eb="4">
      <t>サンザイ</t>
    </rPh>
    <rPh sb="5" eb="8">
      <t>コウゾウザイ</t>
    </rPh>
    <rPh sb="8" eb="9">
      <t>マタ</t>
    </rPh>
    <rPh sb="10" eb="13">
      <t>シタジザイ</t>
    </rPh>
    <rPh sb="14" eb="16">
      <t>ケンサン</t>
    </rPh>
    <rPh sb="16" eb="17">
      <t>ナイ</t>
    </rPh>
    <rPh sb="17" eb="20">
      <t>ガイソウザイ</t>
    </rPh>
    <rPh sb="21" eb="23">
      <t>ケンサン</t>
    </rPh>
    <rPh sb="23" eb="24">
      <t>モク</t>
    </rPh>
    <rPh sb="24" eb="25">
      <t>ベイ</t>
    </rPh>
    <rPh sb="26" eb="28">
      <t>ホジョ</t>
    </rPh>
    <rPh sb="28" eb="31">
      <t>ジョウゲンガク</t>
    </rPh>
    <rPh sb="34" eb="36">
      <t>マンエン</t>
    </rPh>
    <phoneticPr fontId="1"/>
  </si>
  <si>
    <t>②県産材の構造材又は下地材の使用材積</t>
    <rPh sb="5" eb="8">
      <t>コウゾウザイ</t>
    </rPh>
    <rPh sb="8" eb="9">
      <t>マタ</t>
    </rPh>
    <rPh sb="10" eb="13">
      <t>シタジザイ</t>
    </rPh>
    <rPh sb="16" eb="18">
      <t>ザイセキ</t>
    </rPh>
    <phoneticPr fontId="1"/>
  </si>
  <si>
    <r>
      <t>③県産内外装材、県産木塀の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</si>
  <si>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①建築大工技能</t>
    <rPh sb="1" eb="3">
      <t>ケンチク</t>
    </rPh>
    <rPh sb="3" eb="5">
      <t>ダイク</t>
    </rPh>
    <rPh sb="5" eb="7">
      <t>ギノウ</t>
    </rPh>
    <phoneticPr fontId="1"/>
  </si>
  <si>
    <t>建築大工技能を活用した見付面積</t>
    <rPh sb="0" eb="2">
      <t>ケンチク</t>
    </rPh>
    <rPh sb="2" eb="4">
      <t>ダイク</t>
    </rPh>
    <rPh sb="4" eb="6">
      <t>ギノウ</t>
    </rPh>
    <rPh sb="7" eb="9">
      <t>カツヨウ</t>
    </rPh>
    <rPh sb="11" eb="13">
      <t>ミツケ</t>
    </rPh>
    <rPh sb="13" eb="15">
      <t>メンセキ</t>
    </rPh>
    <phoneticPr fontId="1"/>
  </si>
  <si>
    <t>m2</t>
  </si>
  <si>
    <t>次の①～③に掲げる伝統技能のうち、いずれか２以上が使用された場合に最大15万円を支援する。</t>
    <rPh sb="0" eb="1">
      <t>ツギ</t>
    </rPh>
    <rPh sb="6" eb="7">
      <t>カカ</t>
    </rPh>
    <rPh sb="9" eb="11">
      <t>デントウ</t>
    </rPh>
    <rPh sb="11" eb="13">
      <t>ギノウ</t>
    </rPh>
    <rPh sb="22" eb="24">
      <t>イジョウ</t>
    </rPh>
    <rPh sb="25" eb="27">
      <t>シヨウ</t>
    </rPh>
    <rPh sb="30" eb="32">
      <t>バアイ</t>
    </rPh>
    <rPh sb="33" eb="35">
      <t>サイダイ</t>
    </rPh>
    <rPh sb="37" eb="39">
      <t>マンエン</t>
    </rPh>
    <rPh sb="40" eb="42">
      <t>シエン</t>
    </rPh>
    <phoneticPr fontId="1"/>
  </si>
  <si>
    <t>見付面積１m2あたり11,000円を支援する。（1m2未満切捨て）</t>
    <rPh sb="0" eb="2">
      <t>ミツケ</t>
    </rPh>
    <rPh sb="2" eb="4">
      <t>メンセキ</t>
    </rPh>
    <rPh sb="16" eb="17">
      <t>エン</t>
    </rPh>
    <rPh sb="18" eb="20">
      <t>シエン</t>
    </rPh>
    <rPh sb="27" eb="29">
      <t>ミマン</t>
    </rPh>
    <rPh sb="29" eb="31">
      <t>キリス</t>
    </rPh>
    <phoneticPr fontId="1"/>
  </si>
  <si>
    <t>見付面積１m2あたり19,000円を支援する。（1m2未満切捨て）</t>
    <rPh sb="0" eb="2">
      <t>ミツケ</t>
    </rPh>
    <rPh sb="2" eb="4">
      <t>メンセキ</t>
    </rPh>
    <rPh sb="16" eb="17">
      <t>エン</t>
    </rPh>
    <rPh sb="18" eb="20">
      <t>シエン</t>
    </rPh>
    <phoneticPr fontId="1"/>
  </si>
  <si>
    <r>
      <t>県産材を使用し、かつ、建築大工技能を活用して室内の見え掛かり部分（床材、壁材、天井材等）の仕上げ改修を行う部分の見付面積（柱、はり等の構造材の見付面積を除く。）と外壁の下見板張りの</t>
    </r>
    <r>
      <rPr>
        <sz val="11"/>
        <color rgb="FFFF0000"/>
        <rFont val="ＭＳ Ｐ明朝"/>
        <family val="1"/>
        <charset val="128"/>
      </rPr>
      <t>見付面積の合計が７m2以上のものに限る</t>
    </r>
    <r>
      <rPr>
        <sz val="11"/>
        <color theme="1"/>
        <rFont val="ＭＳ Ｐ明朝"/>
        <family val="1"/>
        <charset val="128"/>
      </rPr>
      <t>。</t>
    </r>
    <phoneticPr fontId="1"/>
  </si>
  <si>
    <r>
      <t>県内に本拠地を置く建具業者が製作した</t>
    </r>
    <r>
      <rPr>
        <sz val="11"/>
        <color rgb="FFFF0000"/>
        <rFont val="ＭＳ Ｐ明朝"/>
        <family val="1"/>
        <charset val="128"/>
      </rPr>
      <t>木製建具を見付面積３m2以上使用</t>
    </r>
    <r>
      <rPr>
        <sz val="11"/>
        <color theme="1"/>
        <rFont val="ＭＳ Ｐ明朝"/>
        <family val="1"/>
        <charset val="128"/>
      </rPr>
      <t>したもの</t>
    </r>
    <phoneticPr fontId="1"/>
  </si>
  <si>
    <t>②左官仕上げ</t>
    <rPh sb="1" eb="3">
      <t>サカン</t>
    </rPh>
    <rPh sb="3" eb="5">
      <t>シア</t>
    </rPh>
    <phoneticPr fontId="1"/>
  </si>
  <si>
    <t>③木製建具</t>
    <rPh sb="1" eb="3">
      <t>モクセイ</t>
    </rPh>
    <rPh sb="3" eb="5">
      <t>タテグ</t>
    </rPh>
    <phoneticPr fontId="1"/>
  </si>
  <si>
    <t>５　伝統技能活用改修　（補助金額：上限15万円）</t>
    <rPh sb="2" eb="4">
      <t>デントウ</t>
    </rPh>
    <rPh sb="4" eb="6">
      <t>ギノウ</t>
    </rPh>
    <rPh sb="6" eb="8">
      <t>カツヨウ</t>
    </rPh>
    <rPh sb="8" eb="10">
      <t>カイシュウ</t>
    </rPh>
    <rPh sb="17" eb="19">
      <t>ジョウゲン</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</si>
  <si>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</si>
  <si>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</si>
  <si>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</si>
  <si>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</si>
  <si>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都道府県名</t>
    <rPh sb="0" eb="4">
      <t>トドウフケン</t>
    </rPh>
    <rPh sb="4" eb="5">
      <t>メイ</t>
    </rPh>
    <phoneticPr fontId="1"/>
  </si>
  <si>
    <t>知事</t>
    <rPh sb="0" eb="2">
      <t>チジ</t>
    </rPh>
    <phoneticPr fontId="1"/>
  </si>
  <si>
    <t>登録番号</t>
    <rPh sb="0" eb="2">
      <t>トウロク</t>
    </rPh>
    <rPh sb="2" eb="4">
      <t>バンゴウ</t>
    </rPh>
    <phoneticPr fontId="1"/>
  </si>
  <si>
    <t>※工事監理者　建築士法（昭和25年法律第202号）第２条第８項に規定する工事監理をする者をいう。</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</si>
  <si>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申請時住所の小学校区</t>
    <rPh sb="0" eb="3">
      <t>シンセイジ</t>
    </rPh>
    <rPh sb="3" eb="5">
      <t>ジュウショ</t>
    </rPh>
    <rPh sb="6" eb="9">
      <t>ショウガッコウ</t>
    </rPh>
    <rPh sb="9" eb="10">
      <t>ク</t>
    </rPh>
    <phoneticPr fontId="1"/>
  </si>
  <si>
    <t>建設地の小学校区</t>
    <rPh sb="0" eb="3">
      <t>ケンセツチ</t>
    </rPh>
    <rPh sb="4" eb="7">
      <t>ショウガッコウ</t>
    </rPh>
    <rPh sb="7" eb="8">
      <t>ク</t>
    </rPh>
    <phoneticPr fontId="1"/>
  </si>
  <si>
    <t>同居、近居対象の親族世帯</t>
    <rPh sb="0" eb="2">
      <t>ドウキョ</t>
    </rPh>
    <rPh sb="3" eb="5">
      <t>キンキョ</t>
    </rPh>
    <rPh sb="5" eb="7">
      <t>タイショウ</t>
    </rPh>
    <rPh sb="8" eb="10">
      <t>シンゾク</t>
    </rPh>
    <rPh sb="10" eb="12">
      <t>セタイ</t>
    </rPh>
    <phoneticPr fontId="1"/>
  </si>
  <si>
    <t>小学校区</t>
    <rPh sb="0" eb="3">
      <t>ショウガッコウ</t>
    </rPh>
    <rPh sb="3" eb="4">
      <t>ク</t>
    </rPh>
    <phoneticPr fontId="1"/>
  </si>
  <si>
    <t>※改修費の１／２（千円未満切捨て）又は補助金計算額のうちどちらか低い額が上限額になります。</t>
    <rPh sb="1" eb="4">
      <t>カイシュウヒ</t>
    </rPh>
    <rPh sb="9" eb="11">
      <t>センエン</t>
    </rPh>
    <rPh sb="11" eb="13">
      <t>ミマン</t>
    </rPh>
    <rPh sb="13" eb="15">
      <t>キリス</t>
    </rPh>
    <rPh sb="17" eb="18">
      <t>マタ</t>
    </rPh>
    <rPh sb="19" eb="22">
      <t>ホジョキン</t>
    </rPh>
    <rPh sb="22" eb="24">
      <t>ケイサン</t>
    </rPh>
    <rPh sb="24" eb="25">
      <t>ガク</t>
    </rPh>
    <rPh sb="32" eb="33">
      <t>ヒク</t>
    </rPh>
    <rPh sb="34" eb="35">
      <t>ガク</t>
    </rPh>
    <rPh sb="36" eb="39">
      <t>ジョウゲンガク</t>
    </rPh>
    <phoneticPr fontId="1"/>
  </si>
  <si>
    <r>
      <t>上記左官の</t>
    </r>
    <r>
      <rPr>
        <sz val="11"/>
        <rFont val="ＭＳ Ｐ明朝"/>
        <family val="1"/>
        <charset val="128"/>
      </rPr>
      <t>こて塗り</t>
    </r>
    <r>
      <rPr>
        <sz val="11"/>
        <color theme="1"/>
        <rFont val="ＭＳ Ｐ明朝"/>
        <family val="1"/>
        <charset val="128"/>
      </rPr>
      <t>面積</t>
    </r>
    <rPh sb="0" eb="2">
      <t>ジョウキ</t>
    </rPh>
    <rPh sb="2" eb="4">
      <t>サカン</t>
    </rPh>
    <rPh sb="7" eb="8">
      <t>ヌ</t>
    </rPh>
    <rPh sb="9" eb="11">
      <t>メンセキ</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</si>
  <si>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</si>
  <si>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</si>
  <si>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その他、この住宅の改修にあたり関連法令に適合していること。</t>
    <rPh sb="2" eb="3">
      <t>タ</t>
    </rPh>
    <rPh sb="6" eb="8">
      <t>ジュウタク</t>
    </rPh>
    <rPh sb="9" eb="11">
      <t>カイシュウ</t>
    </rPh>
    <rPh sb="15" eb="17">
      <t>カンレン</t>
    </rPh>
    <rPh sb="17" eb="19">
      <t>ホウレイ</t>
    </rPh>
    <rPh sb="20" eb="22">
      <t>テキゴウ</t>
    </rPh>
    <phoneticPr fontId="1"/>
  </si>
  <si>
    <t>外壁の場合はモルタル塗、漆喰塗、その他のこて塗仕上げ</t>
    <phoneticPr fontId="1"/>
  </si>
  <si>
    <t>内壁の場合はモルタル塗、漆喰塗、土塗壁、じゅらく塗、</t>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</si>
  <si>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</si>
  <si>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＜実績報告時の提出書類＞施工状況の写真（建築主名記載の工事看板入り）</t>
    <rPh sb="1" eb="3">
      <t>ジッセキ</t>
    </rPh>
    <rPh sb="3" eb="5">
      <t>ホウコク</t>
    </rPh>
    <rPh sb="5" eb="6">
      <t>ジ</t>
    </rPh>
    <rPh sb="7" eb="9">
      <t>テイシュツ</t>
    </rPh>
    <rPh sb="9" eb="11">
      <t>ショルイ</t>
    </rPh>
    <rPh sb="12" eb="14">
      <t>セコウ</t>
    </rPh>
    <rPh sb="14" eb="16">
      <t>ジョウキョウ</t>
    </rPh>
    <rPh sb="17" eb="19">
      <t>シャシン</t>
    </rPh>
    <rPh sb="20" eb="22">
      <t>ケンチク</t>
    </rPh>
    <rPh sb="22" eb="23">
      <t>ヌシ</t>
    </rPh>
    <rPh sb="23" eb="24">
      <t>メイ</t>
    </rPh>
    <rPh sb="24" eb="26">
      <t>キサイ</t>
    </rPh>
    <rPh sb="27" eb="29">
      <t>コウジ</t>
    </rPh>
    <rPh sb="29" eb="31">
      <t>カンバン</t>
    </rPh>
    <rPh sb="31" eb="32">
      <t>イ</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</si>
  <si>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phoneticPr fontId="1"/>
  </si>
  <si>
    <t>とっとり住まいる支援事業建設等計画（報告）書【改修用】</t>
    <rPh sb="12" eb="14">
      <t>ケンセツ</t>
    </rPh>
    <rPh sb="14" eb="15">
      <t>ナド</t>
    </rPh>
    <rPh sb="18" eb="20">
      <t>ホウコク</t>
    </rPh>
    <rPh sb="23" eb="25">
      <t>カイシュウ</t>
    </rPh>
    <phoneticPr fontId="1"/>
  </si>
  <si>
    <t>・とっとり住まいる支援事業建設等計画書（様式第６号）</t>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</si>
  <si>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</si>
  <si>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t>　私は、とっとり住まいる支援事業補助金交付要綱を熟読し、交付申請（実績報告）内容について下記のとおり確認しました。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phoneticPr fontId="1"/>
  </si>
  <si>
    <t>要綱を熟読し、補助対象要件を確認した。</t>
    <phoneticPr fontId="1"/>
  </si>
  <si>
    <t>　私は、とっとり住まいる支援事業補助金交付要綱を熟読し、交付申請（実績報告）内容について上記のとおり確認しました。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rPh sb="44" eb="45">
      <t>ウエ</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</si>
  <si>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</si>
  <si>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過去に環境にやさしい木の住まい建設等資金補助金若しくは本事業の助成を受けていない住宅又は当該補助金を受けた住宅で助成（額の確定日）から10年以上が経過していること。</t>
    <rPh sb="0" eb="2">
      <t>カコ</t>
    </rPh>
    <rPh sb="3" eb="5">
      <t>カンキョウ</t>
    </rPh>
    <rPh sb="10" eb="11">
      <t>キ</t>
    </rPh>
    <rPh sb="12" eb="13">
      <t>ス</t>
    </rPh>
    <rPh sb="15" eb="18">
      <t>ケンセツナド</t>
    </rPh>
    <rPh sb="18" eb="20">
      <t>シキン</t>
    </rPh>
    <rPh sb="20" eb="23">
      <t>ホジョキン</t>
    </rPh>
    <rPh sb="23" eb="24">
      <t>モ</t>
    </rPh>
    <rPh sb="27" eb="28">
      <t>ホン</t>
    </rPh>
    <rPh sb="28" eb="30">
      <t>ジギョウ</t>
    </rPh>
    <rPh sb="31" eb="33">
      <t>ジョセイ</t>
    </rPh>
    <rPh sb="34" eb="35">
      <t>ウ</t>
    </rPh>
    <rPh sb="40" eb="42">
      <t>ジュウタク</t>
    </rPh>
    <rPh sb="42" eb="43">
      <t>マタ</t>
    </rPh>
    <rPh sb="44" eb="46">
      <t>トウガイ</t>
    </rPh>
    <rPh sb="46" eb="49">
      <t>ホジョキン</t>
    </rPh>
    <rPh sb="50" eb="51">
      <t>ウ</t>
    </rPh>
    <rPh sb="53" eb="55">
      <t>ジュウタク</t>
    </rPh>
    <rPh sb="56" eb="58">
      <t>ジョセイ</t>
    </rPh>
    <rPh sb="59" eb="60">
      <t>ガク</t>
    </rPh>
    <rPh sb="61" eb="64">
      <t>カクテイビ</t>
    </rPh>
    <rPh sb="69" eb="70">
      <t>ネン</t>
    </rPh>
    <rPh sb="70" eb="72">
      <t>イジョウ</t>
    </rPh>
    <rPh sb="73" eb="75">
      <t>ケイカ</t>
    </rPh>
    <phoneticPr fontId="1"/>
  </si>
  <si>
    <r>
      <t>珪藻土塗その他のこて塗仕上げで</t>
    </r>
    <r>
      <rPr>
        <sz val="11"/>
        <color rgb="FFFF0000"/>
        <rFont val="ＭＳ Ｐ明朝"/>
        <family val="1"/>
        <charset val="128"/>
      </rPr>
      <t>7m2以上施工</t>
    </r>
    <rPh sb="18" eb="20">
      <t>イジョウ</t>
    </rPh>
    <rPh sb="20" eb="22">
      <t>セコウ</t>
    </rPh>
    <phoneticPr fontId="1"/>
  </si>
  <si>
    <t>こて塗り面積１m2あたり13,000円を支援する。（1m2未満切捨て）</t>
    <rPh sb="2" eb="3">
      <t>ヌ</t>
    </rPh>
    <rPh sb="4" eb="6">
      <t>メンセキ</t>
    </rPh>
    <rPh sb="18" eb="19">
      <t>エン</t>
    </rPh>
    <rPh sb="20" eb="22">
      <t>シエン</t>
    </rPh>
    <phoneticPr fontId="1"/>
  </si>
  <si>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</si>
  <si>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</si>
  <si>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</si>
  <si>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</si>
  <si>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工事監理者氏名</t>
  </si>
  <si>
    <t>＜実績報告時の提出書類＞各伝統技能に係る面積等の算出過程及び結果並びに使用場所がわかる立面図、展開図等の書類</t>
    <phoneticPr fontId="1"/>
  </si>
  <si>
    <t>増改築</t>
    <rPh sb="0" eb="3">
      <t>ゾウカイチク</t>
    </rPh>
    <phoneticPr fontId="1"/>
  </si>
  <si>
    <t>車庫、物置、木塀等の工事</t>
    <rPh sb="0" eb="2">
      <t>シャコ</t>
    </rPh>
    <rPh sb="3" eb="5">
      <t>モノオキ</t>
    </rPh>
    <rPh sb="6" eb="7">
      <t>モク</t>
    </rPh>
    <rPh sb="7" eb="8">
      <t>ベイ</t>
    </rPh>
    <rPh sb="8" eb="9">
      <t>ナド</t>
    </rPh>
    <rPh sb="10" eb="12">
      <t>コウジ</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</si>
  <si>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</si>
  <si>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（実績報告時）交付申請時からの改修部分の図面、配置図の変更がある。</t>
    <rPh sb="1" eb="3">
      <t>ジッセキ</t>
    </rPh>
    <rPh sb="3" eb="5">
      <t>ホウコク</t>
    </rPh>
    <rPh sb="5" eb="6">
      <t>ジ</t>
    </rPh>
    <rPh sb="7" eb="9">
      <t>コウフ</t>
    </rPh>
    <rPh sb="9" eb="11">
      <t>シンセイ</t>
    </rPh>
    <rPh sb="11" eb="12">
      <t>ジ</t>
    </rPh>
    <rPh sb="15" eb="17">
      <t>カイシュウ</t>
    </rPh>
    <rPh sb="17" eb="19">
      <t>ブブン</t>
    </rPh>
    <rPh sb="20" eb="22">
      <t>ズメン</t>
    </rPh>
    <rPh sb="23" eb="26">
      <t>ハイチズ</t>
    </rPh>
    <rPh sb="27" eb="29">
      <t>ヘンコウ</t>
    </rPh>
    <phoneticPr fontId="1"/>
  </si>
  <si>
    <t>・同居又は近居する直系親族世帯全員の住民票の写し　（補助対象住宅に転居後のもの）</t>
    <rPh sb="1" eb="3">
      <t>ドウキョ</t>
    </rPh>
    <rPh sb="3" eb="4">
      <t>マタ</t>
    </rPh>
    <rPh sb="5" eb="7">
      <t>キンキョ</t>
    </rPh>
    <rPh sb="9" eb="11">
      <t>チョッケイ</t>
    </rPh>
    <rPh sb="11" eb="13">
      <t>シンゾク</t>
    </rPh>
    <rPh sb="13" eb="15">
      <t>セタイ</t>
    </rPh>
    <rPh sb="15" eb="17">
      <t>ゼンイン</t>
    </rPh>
    <rPh sb="18" eb="21">
      <t>ジュウミンヒョウ</t>
    </rPh>
    <rPh sb="22" eb="23">
      <t>ウツ</t>
    </rPh>
    <phoneticPr fontId="1"/>
  </si>
  <si>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</si>
  <si>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</si>
  <si>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② 婚姻後10年以内の夫婦を含む世帯</t>
    <rPh sb="2" eb="4">
      <t>コンイン</t>
    </rPh>
    <rPh sb="4" eb="5">
      <t>ゴ</t>
    </rPh>
    <rPh sb="7" eb="8">
      <t>ネン</t>
    </rPh>
    <rPh sb="8" eb="10">
      <t>イナイ</t>
    </rPh>
    <rPh sb="11" eb="13">
      <t>フウフ</t>
    </rPh>
    <rPh sb="14" eb="15">
      <t>フク</t>
    </rPh>
    <rPh sb="16" eb="18">
      <t>セタイ</t>
    </rPh>
    <phoneticPr fontId="1"/>
  </si>
  <si>
    <t>⑥改修することで直系卑属の子育て世帯等と新たに同居する世帯であること。</t>
    <rPh sb="10" eb="12">
      <t>ヒゾク</t>
    </rPh>
    <phoneticPr fontId="1"/>
  </si>
  <si>
    <t>③交付申請の時点では、直系尊属世帯と近居ではないこと。</t>
    <rPh sb="1" eb="3">
      <t>コウフ</t>
    </rPh>
    <rPh sb="3" eb="5">
      <t>シンセイ</t>
    </rPh>
    <rPh sb="6" eb="8">
      <t>ジテン</t>
    </rPh>
    <rPh sb="11" eb="13">
      <t>チョッケイ</t>
    </rPh>
    <rPh sb="13" eb="15">
      <t>ソンゾク</t>
    </rPh>
    <rPh sb="15" eb="17">
      <t>セタイ</t>
    </rPh>
    <rPh sb="18" eb="20">
      <t>キンキョ</t>
    </rPh>
    <phoneticPr fontId="1"/>
  </si>
  <si>
    <t>④改修することで直系尊属世帯と新たに近居すること。</t>
    <rPh sb="1" eb="3">
      <t>カイシュウ</t>
    </rPh>
    <rPh sb="8" eb="10">
      <t>チョッケイ</t>
    </rPh>
    <rPh sb="10" eb="12">
      <t>ソンゾク</t>
    </rPh>
    <rPh sb="12" eb="14">
      <t>セタイ</t>
    </rPh>
    <rPh sb="15" eb="16">
      <t>アラ</t>
    </rPh>
    <phoneticPr fontId="1"/>
  </si>
  <si>
    <t>⑤改修することで直系尊属世帯と新たに同居すること。</t>
    <rPh sb="1" eb="3">
      <t>カイシュウ</t>
    </rPh>
    <rPh sb="8" eb="10">
      <t>チョッケイ</t>
    </rPh>
    <rPh sb="10" eb="12">
      <t>ソンゾク</t>
    </rPh>
    <rPh sb="12" eb="14">
      <t>セタイ</t>
    </rPh>
    <rPh sb="15" eb="16">
      <t>アラ</t>
    </rPh>
    <phoneticPr fontId="1"/>
  </si>
  <si>
    <t>②交付申請の時点では、直系尊属世帯（⑥の場合は子育て世帯等）と同居でないこと。</t>
    <rPh sb="1" eb="5">
      <t>コウフシンセイ</t>
    </rPh>
    <rPh sb="6" eb="8">
      <t>ジテン</t>
    </rPh>
    <rPh sb="11" eb="13">
      <t>チョッケイ</t>
    </rPh>
    <rPh sb="13" eb="15">
      <t>ソンゾク</t>
    </rPh>
    <rPh sb="15" eb="17">
      <t>セタイ</t>
    </rPh>
    <rPh sb="20" eb="22">
      <t>バアイ</t>
    </rPh>
    <rPh sb="23" eb="25">
      <t>コソダ</t>
    </rPh>
    <rPh sb="26" eb="28">
      <t>セタイ</t>
    </rPh>
    <rPh sb="28" eb="29">
      <t>ナド</t>
    </rPh>
    <rPh sb="31" eb="33">
      <t>ドウキョ</t>
    </rPh>
    <phoneticPr fontId="1"/>
  </si>
  <si>
    <t>（３） ①に該当せず②⑥の両方に該当</t>
    <rPh sb="6" eb="8">
      <t>ガイトウ</t>
    </rPh>
    <rPh sb="13" eb="15">
      <t>リョウホウ</t>
    </rPh>
    <rPh sb="16" eb="18">
      <t>ガイトウ</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</si>
  <si>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</si>
  <si>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</si>
  <si>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</si>
  <si>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</si>
  <si>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地域型グリーン化住宅事業の補助対象経費に含まない</t>
    <rPh sb="13" eb="15">
      <t>ホジョ</t>
    </rPh>
    <rPh sb="15" eb="17">
      <t>タイショウ</t>
    </rPh>
    <rPh sb="17" eb="19">
      <t>ケイヒ</t>
    </rPh>
    <rPh sb="20" eb="21">
      <t>フク</t>
    </rPh>
    <phoneticPr fontId="1"/>
  </si>
  <si>
    <t>・</t>
    <phoneticPr fontId="1"/>
  </si>
  <si>
    <t>地域型グリーン化住宅事業の補助対象経費に含む</t>
    <rPh sb="13" eb="15">
      <t>ホジョ</t>
    </rPh>
    <rPh sb="15" eb="17">
      <t>タイショウ</t>
    </rPh>
    <rPh sb="17" eb="19">
      <t>ケイヒ</t>
    </rPh>
    <rPh sb="20" eb="21">
      <t>フク</t>
    </rPh>
    <phoneticPr fontId="1"/>
  </si>
  <si>
    <t>交付申請用</t>
    <rPh sb="0" eb="2">
      <t>コウフ</t>
    </rPh>
    <rPh sb="2" eb="4">
      <t>シンセイ</t>
    </rPh>
    <rPh sb="4" eb="5">
      <t>ヨウ</t>
    </rPh>
    <phoneticPr fontId="1"/>
  </si>
  <si>
    <t>・申請者の戸籍抄本又は戸籍謄本</t>
    <rPh sb="1" eb="4">
      <t>シンセイシャ</t>
    </rPh>
    <rPh sb="5" eb="7">
      <t>コセキ</t>
    </rPh>
    <rPh sb="7" eb="9">
      <t>ショウホン</t>
    </rPh>
    <rPh sb="9" eb="10">
      <t>マタ</t>
    </rPh>
    <rPh sb="11" eb="13">
      <t>コセキ</t>
    </rPh>
    <rPh sb="13" eb="15">
      <t>トウホン</t>
    </rPh>
    <phoneticPr fontId="1"/>
  </si>
  <si>
    <t>姓</t>
    <rPh sb="0" eb="1">
      <t>セイ</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</si>
  <si>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</si>
  <si>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①申請日時点で子育て世帯等であること。</t>
    <rPh sb="1" eb="3">
      <t>シンセイ</t>
    </rPh>
    <rPh sb="3" eb="4">
      <t>ビ</t>
    </rPh>
    <rPh sb="4" eb="6">
      <t>ジテン</t>
    </rPh>
    <rPh sb="7" eb="9">
      <t>コソダ</t>
    </rPh>
    <rPh sb="10" eb="12">
      <t>セタイ</t>
    </rPh>
    <rPh sb="12" eb="13">
      <t>トウ</t>
    </rPh>
    <phoneticPr fontId="1"/>
  </si>
  <si>
    <t>令和　年　月　日</t>
    <rPh sb="0" eb="2">
      <t>レイワ</t>
    </rPh>
    <rPh sb="3" eb="4">
      <t>ネン</t>
    </rPh>
    <rPh sb="5" eb="6">
      <t>ガツ</t>
    </rPh>
    <rPh sb="7" eb="8">
      <t>ニチ</t>
    </rPh>
    <phoneticPr fontId="1"/>
  </si>
  <si>
    <t>補助対象を同一とする県費を財源とする他の補助事業を利用していないこと。</t>
    <phoneticPr fontId="1"/>
  </si>
  <si>
    <t>※こどもみらい住宅支援事業の補助利用者にあっては０円となります</t>
    <rPh sb="16" eb="18">
      <t>リヨウ</t>
    </rPh>
    <phoneticPr fontId="1"/>
  </si>
  <si>
    <t>国補助事業『こどもみらい住宅支援事業』の補助利用者である</t>
    <rPh sb="0" eb="5">
      <t>クニホジョジギョウ</t>
    </rPh>
    <rPh sb="20" eb="22">
      <t>ホジョ</t>
    </rPh>
    <rPh sb="22" eb="24">
      <t>リヨウ</t>
    </rPh>
    <rPh sb="24" eb="25">
      <t>シャ</t>
    </rPh>
    <phoneticPr fontId="1"/>
  </si>
  <si>
    <r>
      <t>交付決定通知書、額の確定通知書等の県が交付する文書の送付先　</t>
    </r>
    <r>
      <rPr>
        <sz val="9"/>
        <color theme="1"/>
        <rFont val="ＭＳ 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</si>
  <si>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明朝"/>
        <family val="1"/>
        <charset val="128"/>
      </rPr>
      <t xml:space="preserve">
（法人の場合は所在地）</t>
    </r>
    <rPh sb="0" eb="2">
      <t>ジュウショ</t>
    </rPh>
    <rPh sb="4" eb="6">
      <t>ホウジン</t>
    </rPh>
    <rPh sb="7" eb="9">
      <t>バアイ</t>
    </rPh>
    <rPh sb="10" eb="13">
      <t>ショザイチ</t>
    </rPh>
    <phoneticPr fontId="1"/>
  </si>
  <si>
    <r>
      <t>氏名</t>
    </r>
    <r>
      <rPr>
        <sz val="8"/>
        <color theme="1"/>
        <rFont val="ＭＳ 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</si>
  <si>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当該改修工事は省エネ改修（Re NE-ST改修）を含む工事である。</t>
    <rPh sb="0" eb="4">
      <t>トウガイカイシュウ</t>
    </rPh>
    <rPh sb="4" eb="6">
      <t>コウジ</t>
    </rPh>
    <rPh sb="7" eb="8">
      <t>ショウ</t>
    </rPh>
    <rPh sb="10" eb="12">
      <t>カイシュウ</t>
    </rPh>
    <rPh sb="21" eb="23">
      <t>カイシュウ</t>
    </rPh>
    <rPh sb="25" eb="26">
      <t>フク</t>
    </rPh>
    <rPh sb="27" eb="29">
      <t>コウジ</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</si>
  <si>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</si>
  <si>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</si>
  <si>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</si>
  <si>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とっとり健康省エネ住宅改修支援事業補助金</t>
    <rPh sb="4" eb="6">
      <t>ケンコウ</t>
    </rPh>
    <rPh sb="6" eb="7">
      <t>ショウ</t>
    </rPh>
    <rPh sb="9" eb="11">
      <t>ジュウタク</t>
    </rPh>
    <rPh sb="11" eb="13">
      <t>カイシュウ</t>
    </rPh>
    <rPh sb="13" eb="15">
      <t>シエン</t>
    </rPh>
    <rPh sb="15" eb="17">
      <t>ジギョウ</t>
    </rPh>
    <rPh sb="17" eb="20">
      <t>ホジョキン</t>
    </rPh>
    <phoneticPr fontId="1"/>
  </si>
  <si>
    <t>鳥取県生活環境部住まいまちづくり課</t>
    <rPh sb="0" eb="3">
      <t>トットリケン</t>
    </rPh>
    <rPh sb="3" eb="5">
      <t>セイカツ</t>
    </rPh>
    <rPh sb="5" eb="8">
      <t>カンキョウブ</t>
    </rPh>
    <rPh sb="8" eb="9">
      <t>ス</t>
    </rPh>
    <rPh sb="16" eb="17">
      <t>カ</t>
    </rPh>
    <phoneticPr fontId="1"/>
  </si>
  <si>
    <t>0857-26-7398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</si>
</sst>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411]#,##0"/>
    <numFmt numFmtId="177" formatCode="[DBNum3][$-411]0"/>
    <numFmt numFmtId="178" formatCode="&quot;令和&quot;General"/>
    <numFmt numFmtId="179" formatCode="General&quot;m3&quot;"/>
    <numFmt numFmtId="180" formatCode="General&quot;m2&quot;"/>
    <numFmt numFmtId="181" formatCode="0.0_ "/>
    <numFmt numFmtId="182" formatCode="0.0_);[Red]\(0.0\)"/>
    <numFmt numFmtId="183" formatCode="0.0&quot;m3&quot;"/>
    <numFmt numFmtId="184" formatCode="0.00_ "/>
  </numFmts>
  <fonts count="30"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Ｐ明朝"/>
      <family val="1"/>
      <charset val="128"/>
    </font>
    <font>
      <sz val="11"/>
      <color theme="1"/>
      <name val="ＭＳ ゴシック"/>
      <family val="3"/>
      <charset val="128"/>
    </font>
    <font>
      <sz val="11"/>
      <color rgb="FFFF0000"/>
      <name val="ＭＳ ゴシック"/>
      <family val="3"/>
      <charset val="128"/>
    </font>
    <font>
      <sz val="10"/>
      <color rgb="FFFF0000"/>
      <name val="ＭＳ ゴシック"/>
      <family val="3"/>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FF0000"/>
      <name val="ＭＳ 明朝"/>
      <family val="1"/>
      <charset val="128"/>
    </font>
    <font>
      <sz val="9"/>
      <color rgb="FF0066FF"/>
      <name val="ＭＳ 明朝"/>
      <family val="1"/>
      <charset val="128"/>
    </font>
    <font>
      <sz val="11"/>
      <name val="ＭＳ Ｐ明朝"/>
      <family val="1"/>
      <charset val="128"/>
    </font>
    <font>
      <u/>
      <sz val="10"/>
      <color rgb="FF0066FF"/>
      <name val="ＭＳ 明朝"/>
      <family val="1"/>
      <charset val="128"/>
    </font>
    <font>
      <sz val="10"/>
      <color theme="1"/>
      <name val="ＭＳ 明朝"/>
      <family val="1"/>
      <charset val="128"/>
    </font>
    <font>
      <b/>
      <sz val="9"/>
      <color indexed="81"/>
      <name val="ＭＳ Ｐゴシック"/>
      <family val="3"/>
      <charset val="128"/>
    </font>
    <font>
      <sz val="12"/>
      <color theme="1"/>
      <name val="ＭＳ Ｐ明朝"/>
      <family val="1"/>
      <charset val="128"/>
    </font>
    <font>
      <sz val="11"/>
      <color theme="0"/>
      <name val="ＭＳ Ｐ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283">
    <xf numFmtId="0" fontId="0" fillId="0" borderId="0" xfId="0">
      <alignment vertical="center"/>
    </xf>
    <xf numFmtId="0" fontId="2" fillId="0" borderId="0" xfId="0" applyFont="1" applyBorder="1">
      <alignment vertical="center"/>
    </xf>
    <xf numFmtId="0" fontId="4" fillId="0" borderId="0" xfId="0" applyFont="1">
      <alignment vertical="center"/>
    </xf>
    <xf numFmtId="0" fontId="2" fillId="0" borderId="0" xfId="0" applyFont="1" applyBorder="1" applyAlignment="1">
      <alignment vertical="center"/>
    </xf>
    <xf numFmtId="0" fontId="5" fillId="0" borderId="0" xfId="0" applyFont="1">
      <alignment vertical="center"/>
    </xf>
    <xf numFmtId="0" fontId="6" fillId="0" borderId="0" xfId="0" applyFont="1" applyBorder="1">
      <alignment vertical="center"/>
    </xf>
    <xf numFmtId="0" fontId="6" fillId="0" borderId="0" xfId="0" applyFont="1" applyBorder="1" applyAlignment="1">
      <alignment vertical="center"/>
    </xf>
    <xf numFmtId="0" fontId="6" fillId="4" borderId="12" xfId="0" applyFont="1" applyFill="1" applyBorder="1">
      <alignment vertical="center"/>
    </xf>
    <xf numFmtId="0" fontId="7" fillId="0" borderId="0" xfId="0" applyFont="1">
      <alignment vertical="center"/>
    </xf>
    <xf numFmtId="0" fontId="8" fillId="0" borderId="0" xfId="0" applyFont="1" applyAlignment="1">
      <alignment vertical="center"/>
    </xf>
    <xf numFmtId="0" fontId="7" fillId="0" borderId="0" xfId="0" applyFont="1" applyBorder="1">
      <alignment vertical="center"/>
    </xf>
    <xf numFmtId="0" fontId="7" fillId="3" borderId="0" xfId="0" applyFont="1" applyFill="1">
      <alignment vertical="center"/>
    </xf>
    <xf numFmtId="0" fontId="9" fillId="3" borderId="0" xfId="0" applyFont="1" applyFill="1">
      <alignment vertical="center"/>
    </xf>
    <xf numFmtId="0" fontId="7" fillId="0" borderId="0" xfId="0" applyFont="1" applyAlignment="1">
      <alignment horizontal="righ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6" xfId="0" applyFont="1" applyBorder="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1" xfId="0" applyFont="1" applyBorder="1">
      <alignment vertical="center"/>
    </xf>
    <xf numFmtId="0" fontId="7" fillId="0" borderId="3"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3" fillId="0" borderId="0" xfId="0" applyFont="1">
      <alignment vertical="center"/>
    </xf>
    <xf numFmtId="0" fontId="12" fillId="3" borderId="0" xfId="0" applyFont="1" applyFill="1">
      <alignment vertical="center"/>
    </xf>
    <xf numFmtId="0" fontId="7" fillId="0" borderId="10" xfId="0" applyFont="1" applyBorder="1">
      <alignment vertical="center"/>
    </xf>
    <xf numFmtId="0" fontId="7" fillId="0" borderId="11" xfId="0" applyFont="1" applyBorder="1">
      <alignmen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7"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7" fillId="0" borderId="8" xfId="0" applyFont="1" applyBorder="1" applyAlignment="1">
      <alignment vertical="center"/>
    </xf>
    <xf numFmtId="0" fontId="14" fillId="0" borderId="3" xfId="0" applyFont="1" applyBorder="1" applyAlignment="1">
      <alignment vertical="center"/>
    </xf>
    <xf numFmtId="0" fontId="11" fillId="0" borderId="0" xfId="0" applyFont="1" applyAlignment="1">
      <alignment horizontal="right" vertical="center"/>
    </xf>
    <xf numFmtId="0" fontId="7" fillId="0" borderId="0" xfId="0" applyFont="1" applyFill="1" applyBorder="1" applyAlignment="1">
      <alignment horizontal="right" vertical="center"/>
    </xf>
    <xf numFmtId="0" fontId="7" fillId="0" borderId="0" xfId="0" applyFont="1" applyFill="1">
      <alignment vertical="center"/>
    </xf>
    <xf numFmtId="0" fontId="7"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11" fillId="0" borderId="10" xfId="0" applyFont="1" applyBorder="1" applyAlignment="1">
      <alignment vertical="center" wrapText="1"/>
    </xf>
    <xf numFmtId="0" fontId="11" fillId="0" borderId="0" xfId="0" applyFont="1" applyAlignment="1">
      <alignment vertical="center"/>
    </xf>
    <xf numFmtId="0" fontId="7" fillId="0" borderId="0" xfId="0" applyFont="1" applyAlignment="1">
      <alignment horizontal="left" vertical="center" wrapText="1"/>
    </xf>
    <xf numFmtId="0" fontId="10" fillId="0" borderId="0" xfId="0" applyFont="1">
      <alignment vertical="center"/>
    </xf>
    <xf numFmtId="0" fontId="7" fillId="0" borderId="5" xfId="0" applyFont="1" applyBorder="1">
      <alignment vertical="center"/>
    </xf>
    <xf numFmtId="0" fontId="7" fillId="0" borderId="7" xfId="0" applyFont="1" applyBorder="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5" fillId="0" borderId="0" xfId="0" applyFont="1">
      <alignmen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vertical="top"/>
    </xf>
    <xf numFmtId="0" fontId="15" fillId="0" borderId="0" xfId="0" applyFont="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right" vertical="center"/>
    </xf>
    <xf numFmtId="0" fontId="16" fillId="0" borderId="0" xfId="0" applyFont="1">
      <alignment vertical="center"/>
    </xf>
    <xf numFmtId="0" fontId="19" fillId="0" borderId="0" xfId="0" applyFont="1">
      <alignment vertical="center"/>
    </xf>
    <xf numFmtId="0" fontId="17" fillId="0" borderId="0" xfId="0" applyFont="1" applyAlignment="1">
      <alignment vertical="top"/>
    </xf>
    <xf numFmtId="0" fontId="7"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lignment vertical="center"/>
    </xf>
    <xf numFmtId="0" fontId="21" fillId="0" borderId="0" xfId="0" applyFont="1">
      <alignment vertical="center"/>
    </xf>
    <xf numFmtId="0" fontId="22" fillId="0" borderId="0" xfId="0" applyFont="1">
      <alignment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right" vertical="top"/>
    </xf>
    <xf numFmtId="0" fontId="7" fillId="0" borderId="0" xfId="0" applyFont="1" applyAlignment="1">
      <alignment vertical="top"/>
    </xf>
    <xf numFmtId="181" fontId="7" fillId="3" borderId="0" xfId="0" applyNumberFormat="1" applyFont="1" applyFill="1">
      <alignment vertical="center"/>
    </xf>
    <xf numFmtId="0" fontId="7" fillId="0" borderId="12" xfId="0" applyFont="1" applyBorder="1" applyProtection="1">
      <alignment vertical="center"/>
      <protection locked="0"/>
    </xf>
    <xf numFmtId="0" fontId="7" fillId="0" borderId="12" xfId="0" applyFont="1" applyBorder="1" applyAlignment="1" applyProtection="1">
      <alignment vertical="center" wrapText="1"/>
      <protection locked="0"/>
    </xf>
    <xf numFmtId="49" fontId="7" fillId="0" borderId="12" xfId="0" applyNumberFormat="1" applyFont="1" applyBorder="1" applyAlignment="1" applyProtection="1">
      <alignment vertical="center" wrapText="1"/>
      <protection locked="0"/>
    </xf>
    <xf numFmtId="0" fontId="14" fillId="0" borderId="0" xfId="0" applyFont="1" applyBorder="1" applyAlignment="1">
      <alignment vertical="center"/>
    </xf>
    <xf numFmtId="0" fontId="7" fillId="0" borderId="0" xfId="0" applyFont="1" applyFill="1" applyBorder="1" applyAlignment="1">
      <alignment horizontal="center" vertical="center"/>
    </xf>
    <xf numFmtId="49" fontId="7" fillId="0" borderId="0" xfId="0" applyNumberFormat="1" applyFont="1">
      <alignment vertical="center"/>
    </xf>
    <xf numFmtId="0" fontId="7" fillId="0" borderId="2" xfId="0" applyFont="1" applyFill="1" applyBorder="1">
      <alignment vertical="center"/>
    </xf>
    <xf numFmtId="0" fontId="7" fillId="0" borderId="3" xfId="0" applyFont="1" applyFill="1" applyBorder="1">
      <alignment vertical="center"/>
    </xf>
    <xf numFmtId="0" fontId="25" fillId="0" borderId="0" xfId="0" applyFont="1" applyBorder="1" applyAlignment="1">
      <alignment horizontal="right" vertical="center"/>
    </xf>
    <xf numFmtId="0" fontId="12" fillId="0" borderId="0" xfId="0" applyFont="1"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NumberFormat="1" applyFont="1" applyAlignment="1">
      <alignment vertical="center"/>
    </xf>
    <xf numFmtId="0" fontId="26" fillId="0" borderId="1" xfId="0" applyFont="1" applyBorder="1">
      <alignment vertical="center"/>
    </xf>
    <xf numFmtId="0" fontId="26" fillId="0" borderId="2" xfId="0" applyFont="1" applyBorder="1">
      <alignment vertical="center"/>
    </xf>
    <xf numFmtId="0" fontId="26" fillId="0" borderId="3" xfId="0" applyFont="1" applyBorder="1">
      <alignment vertical="center"/>
    </xf>
    <xf numFmtId="176" fontId="26" fillId="0" borderId="1" xfId="0" applyNumberFormat="1" applyFont="1" applyBorder="1" applyAlignment="1">
      <alignment vertical="center"/>
    </xf>
    <xf numFmtId="176" fontId="26" fillId="0" borderId="2" xfId="0" applyNumberFormat="1" applyFont="1" applyBorder="1" applyAlignment="1">
      <alignmen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vertical="center"/>
    </xf>
    <xf numFmtId="176" fontId="26" fillId="0" borderId="9" xfId="0" applyNumberFormat="1" applyFont="1" applyBorder="1" applyAlignment="1">
      <alignment vertical="center"/>
    </xf>
    <xf numFmtId="176" fontId="26" fillId="0" borderId="10" xfId="0" applyNumberFormat="1" applyFont="1" applyBorder="1" applyAlignment="1">
      <alignment vertical="center"/>
    </xf>
    <xf numFmtId="176" fontId="26" fillId="0" borderId="10" xfId="0" applyNumberFormat="1" applyFont="1" applyBorder="1" applyAlignment="1">
      <alignment horizontal="right" vertical="center"/>
    </xf>
    <xf numFmtId="176" fontId="26" fillId="0" borderId="11" xfId="0" applyNumberFormat="1" applyFont="1" applyBorder="1" applyAlignment="1">
      <alignment vertical="center"/>
    </xf>
    <xf numFmtId="0" fontId="26" fillId="0" borderId="6" xfId="0" applyFont="1" applyBorder="1">
      <alignment vertical="center"/>
    </xf>
    <xf numFmtId="0" fontId="26" fillId="0" borderId="5" xfId="0" applyFont="1" applyBorder="1">
      <alignment vertical="center"/>
    </xf>
    <xf numFmtId="0" fontId="26" fillId="0" borderId="7" xfId="0" applyFont="1" applyBorder="1">
      <alignment vertical="center"/>
    </xf>
    <xf numFmtId="0" fontId="27" fillId="0" borderId="6" xfId="0" applyFont="1" applyBorder="1" applyAlignment="1">
      <alignment vertical="center"/>
    </xf>
    <xf numFmtId="0" fontId="27" fillId="0" borderId="5" xfId="0" applyFont="1" applyBorder="1">
      <alignment vertical="center"/>
    </xf>
    <xf numFmtId="0" fontId="26" fillId="0" borderId="8" xfId="0" applyFont="1" applyBorder="1">
      <alignment vertical="center"/>
    </xf>
    <xf numFmtId="0" fontId="26" fillId="0" borderId="0" xfId="0" applyFont="1" applyBorder="1">
      <alignment vertical="center"/>
    </xf>
    <xf numFmtId="0" fontId="26" fillId="0" borderId="4" xfId="0" applyFont="1" applyBorder="1">
      <alignment vertical="center"/>
    </xf>
    <xf numFmtId="0" fontId="27" fillId="0" borderId="8" xfId="0" applyFont="1" applyBorder="1" applyAlignment="1">
      <alignment vertical="center"/>
    </xf>
    <xf numFmtId="0" fontId="27" fillId="0" borderId="0" xfId="0" applyFont="1" applyBorder="1">
      <alignment vertical="center"/>
    </xf>
    <xf numFmtId="0" fontId="27" fillId="0" borderId="8"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11" xfId="0" applyFont="1" applyBorder="1">
      <alignment vertical="center"/>
    </xf>
    <xf numFmtId="0" fontId="27" fillId="0" borderId="9" xfId="0" applyFont="1" applyBorder="1" applyAlignment="1">
      <alignment vertical="center"/>
    </xf>
    <xf numFmtId="0" fontId="27" fillId="0" borderId="10" xfId="0" applyFont="1" applyBorder="1">
      <alignment vertical="center"/>
    </xf>
    <xf numFmtId="0" fontId="26" fillId="0" borderId="0" xfId="0" applyFont="1" applyAlignment="1">
      <alignment vertical="center"/>
    </xf>
    <xf numFmtId="0" fontId="22" fillId="0" borderId="0" xfId="0" applyFont="1" applyBorder="1" applyAlignment="1"/>
    <xf numFmtId="0" fontId="22" fillId="0" borderId="0" xfId="0" applyFont="1" applyBorder="1" applyAlignment="1">
      <alignment vertical="center" wrapText="1"/>
    </xf>
    <xf numFmtId="0" fontId="29" fillId="0" borderId="0" xfId="0" applyFont="1" applyBorder="1" applyAlignment="1">
      <alignment vertical="center"/>
    </xf>
    <xf numFmtId="0" fontId="22" fillId="0" borderId="0" xfId="0" applyFont="1" applyBorder="1" applyAlignment="1">
      <alignment vertical="center"/>
    </xf>
    <xf numFmtId="0" fontId="22" fillId="0" borderId="0" xfId="0" applyFont="1" applyBorder="1">
      <alignment vertical="center"/>
    </xf>
    <xf numFmtId="0" fontId="22" fillId="0" borderId="6"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left" vertical="center"/>
    </xf>
    <xf numFmtId="0" fontId="7" fillId="0" borderId="0" xfId="0" applyFont="1" applyFill="1" applyProtection="1">
      <alignment vertical="center"/>
    </xf>
    <xf numFmtId="0" fontId="7" fillId="0" borderId="12" xfId="0" applyFont="1" applyBorder="1" applyAlignment="1">
      <alignment horizontal="left" vertical="center" wrapText="1"/>
    </xf>
    <xf numFmtId="0" fontId="20" fillId="0" borderId="0" xfId="0" applyFont="1">
      <alignment vertical="center"/>
    </xf>
    <xf numFmtId="0" fontId="7" fillId="0" borderId="0" xfId="0" applyFont="1" applyAlignment="1">
      <alignment horizontal="left" vertical="center" wrapText="1"/>
    </xf>
    <xf numFmtId="0" fontId="7"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178" fontId="7" fillId="0" borderId="0" xfId="0" applyNumberFormat="1" applyFont="1" applyBorder="1" applyAlignment="1" applyProtection="1">
      <alignment horizontal="right" vertical="center"/>
      <protection locked="0"/>
    </xf>
    <xf numFmtId="177" fontId="7" fillId="0" borderId="0" xfId="0" applyNumberFormat="1"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15"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0" xfId="0" applyFont="1" applyBorder="1" applyAlignment="1">
      <alignment horizontal="left" vertical="center" wrapText="1"/>
    </xf>
    <xf numFmtId="0" fontId="10" fillId="0" borderId="0" xfId="0" applyFont="1" applyAlignment="1">
      <alignment horizontal="center" vertical="center"/>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9" fillId="0" borderId="0" xfId="0" applyFont="1" applyBorder="1" applyAlignment="1">
      <alignment horizontal="left" vertical="center" wrapText="1"/>
    </xf>
    <xf numFmtId="0" fontId="7" fillId="0" borderId="8"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7" fillId="0" borderId="12" xfId="0" applyFont="1" applyBorder="1" applyAlignment="1">
      <alignment horizontal="center" vertical="center"/>
    </xf>
    <xf numFmtId="0" fontId="12" fillId="0" borderId="0" xfId="0" applyFont="1" applyBorder="1" applyAlignment="1">
      <alignment horizontal="center" vertical="center"/>
    </xf>
    <xf numFmtId="0" fontId="7" fillId="0" borderId="1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3" fillId="0" borderId="0" xfId="0" applyFont="1" applyBorder="1" applyAlignment="1">
      <alignment horizontal="left" vertical="center" wrapText="1"/>
    </xf>
    <xf numFmtId="0" fontId="7" fillId="0" borderId="12"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protection locked="0"/>
    </xf>
    <xf numFmtId="0" fontId="15" fillId="0" borderId="0" xfId="0" applyFont="1" applyAlignment="1">
      <alignment horizontal="left" vertical="center" wrapText="1"/>
    </xf>
    <xf numFmtId="177" fontId="7" fillId="0" borderId="5" xfId="0" applyNumberFormat="1" applyFont="1" applyBorder="1" applyAlignment="1" applyProtection="1">
      <alignment horizontal="center" vertical="center"/>
      <protection locked="0"/>
    </xf>
    <xf numFmtId="177" fontId="7" fillId="0" borderId="10" xfId="0" applyNumberFormat="1" applyFont="1" applyBorder="1" applyAlignment="1" applyProtection="1">
      <alignment horizontal="center" vertical="center"/>
      <protection locked="0"/>
    </xf>
    <xf numFmtId="182" fontId="7" fillId="2" borderId="1" xfId="0" applyNumberFormat="1" applyFont="1" applyFill="1" applyBorder="1" applyAlignment="1">
      <alignment horizontal="center" vertical="center"/>
    </xf>
    <xf numFmtId="182" fontId="7" fillId="2" borderId="2" xfId="0" applyNumberFormat="1" applyFont="1" applyFill="1" applyBorder="1" applyAlignment="1">
      <alignment horizontal="center" vertical="center"/>
    </xf>
    <xf numFmtId="0" fontId="7" fillId="0" borderId="12" xfId="0" applyFont="1" applyBorder="1" applyAlignment="1">
      <alignment horizontal="left" vertical="center"/>
    </xf>
    <xf numFmtId="0" fontId="7" fillId="0" borderId="7" xfId="0" applyFont="1" applyBorder="1" applyAlignment="1">
      <alignment horizontal="center" vertical="center" shrinkToFit="1"/>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177" fontId="7" fillId="0" borderId="2" xfId="0" applyNumberFormat="1" applyFont="1" applyFill="1" applyBorder="1" applyAlignment="1" applyProtection="1">
      <alignment horizontal="center" vertical="center"/>
      <protection locked="0"/>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178" fontId="7" fillId="0" borderId="5" xfId="0" applyNumberFormat="1" applyFont="1" applyBorder="1" applyAlignment="1" applyProtection="1">
      <alignment horizontal="right" vertical="center"/>
      <protection locked="0"/>
    </xf>
    <xf numFmtId="184" fontId="7" fillId="0" borderId="1" xfId="0" applyNumberFormat="1" applyFont="1" applyBorder="1" applyAlignment="1" applyProtection="1">
      <alignment horizontal="center" vertical="center"/>
      <protection locked="0"/>
    </xf>
    <xf numFmtId="184" fontId="7" fillId="0" borderId="2" xfId="0" applyNumberFormat="1" applyFont="1" applyBorder="1" applyAlignment="1" applyProtection="1">
      <alignment horizontal="center" vertical="center"/>
      <protection locked="0"/>
    </xf>
    <xf numFmtId="181" fontId="7" fillId="2" borderId="1" xfId="0" applyNumberFormat="1" applyFont="1" applyFill="1" applyBorder="1" applyAlignment="1">
      <alignment horizontal="center" vertical="center"/>
    </xf>
    <xf numFmtId="181" fontId="7" fillId="2" borderId="2" xfId="0" applyNumberFormat="1" applyFont="1" applyFill="1" applyBorder="1" applyAlignment="1">
      <alignment horizontal="center" vertical="center"/>
    </xf>
    <xf numFmtId="0" fontId="12" fillId="0" borderId="0" xfId="0" applyFont="1" applyAlignment="1">
      <alignment horizontal="left" vertical="center" wrapText="1"/>
    </xf>
    <xf numFmtId="0" fontId="9" fillId="0" borderId="0" xfId="0" applyFont="1" applyAlignment="1">
      <alignment horizontal="left" vertical="center" wrapText="1"/>
    </xf>
    <xf numFmtId="0" fontId="9" fillId="0" borderId="4" xfId="0" applyFont="1" applyBorder="1" applyAlignment="1">
      <alignment horizontal="left" vertical="center" wrapText="1"/>
    </xf>
    <xf numFmtId="0" fontId="11" fillId="0" borderId="12" xfId="0" applyFont="1" applyBorder="1" applyAlignment="1">
      <alignment horizontal="center" vertical="center" wrapText="1"/>
    </xf>
    <xf numFmtId="0" fontId="7" fillId="0" borderId="12" xfId="0" applyFont="1" applyBorder="1" applyAlignment="1" applyProtection="1">
      <alignment horizontal="center" vertical="center" shrinkToFit="1"/>
      <protection locked="0"/>
    </xf>
    <xf numFmtId="0" fontId="7" fillId="0" borderId="8" xfId="0" applyFont="1" applyBorder="1" applyAlignment="1">
      <alignment horizontal="center" vertical="center"/>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0" xfId="0" applyFont="1" applyBorder="1" applyAlignment="1">
      <alignment horizontal="left" vertical="center"/>
    </xf>
    <xf numFmtId="0" fontId="13" fillId="0" borderId="0" xfId="0" applyFont="1" applyAlignment="1">
      <alignment horizontal="left" vertical="center" wrapText="1"/>
    </xf>
    <xf numFmtId="0" fontId="3" fillId="0" borderId="0" xfId="0" applyFont="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3" fillId="0" borderId="0" xfId="0" applyFont="1" applyAlignment="1">
      <alignment horizontal="left" vertical="top" wrapText="1"/>
    </xf>
    <xf numFmtId="0" fontId="12" fillId="0" borderId="0" xfId="0" applyFont="1" applyBorder="1" applyAlignment="1">
      <alignment horizontal="left" vertical="center" wrapText="1"/>
    </xf>
    <xf numFmtId="183" fontId="7" fillId="0" borderId="1" xfId="0" applyNumberFormat="1" applyFont="1" applyBorder="1" applyAlignment="1" applyProtection="1">
      <alignment horizontal="right" vertical="center"/>
      <protection locked="0"/>
    </xf>
    <xf numFmtId="183" fontId="7" fillId="0" borderId="2" xfId="0" applyNumberFormat="1" applyFont="1" applyBorder="1" applyAlignment="1" applyProtection="1">
      <alignment horizontal="right" vertical="center"/>
      <protection locked="0"/>
    </xf>
    <xf numFmtId="183" fontId="7" fillId="0" borderId="3" xfId="0" applyNumberFormat="1" applyFont="1" applyBorder="1" applyAlignment="1" applyProtection="1">
      <alignment horizontal="right" vertical="center"/>
      <protection locked="0"/>
    </xf>
    <xf numFmtId="181" fontId="7" fillId="2" borderId="6" xfId="0" applyNumberFormat="1" applyFont="1" applyFill="1" applyBorder="1" applyAlignment="1">
      <alignment horizontal="center" vertical="center"/>
    </xf>
    <xf numFmtId="181" fontId="7" fillId="2" borderId="5" xfId="0" applyNumberFormat="1" applyFont="1" applyFill="1" applyBorder="1" applyAlignment="1">
      <alignment horizontal="center" vertical="center"/>
    </xf>
    <xf numFmtId="181" fontId="7" fillId="2" borderId="7" xfId="0" applyNumberFormat="1" applyFont="1" applyFill="1" applyBorder="1" applyAlignment="1">
      <alignment horizontal="center" vertical="center"/>
    </xf>
    <xf numFmtId="181" fontId="7" fillId="2" borderId="9" xfId="0" applyNumberFormat="1" applyFont="1" applyFill="1" applyBorder="1" applyAlignment="1">
      <alignment horizontal="center" vertical="center"/>
    </xf>
    <xf numFmtId="181" fontId="7" fillId="2" borderId="10" xfId="0" applyNumberFormat="1" applyFont="1" applyFill="1" applyBorder="1" applyAlignment="1">
      <alignment horizontal="center" vertical="center"/>
    </xf>
    <xf numFmtId="181" fontId="7" fillId="2" borderId="11" xfId="0" applyNumberFormat="1" applyFont="1" applyFill="1" applyBorder="1" applyAlignment="1">
      <alignment horizontal="center" vertical="center"/>
    </xf>
    <xf numFmtId="179" fontId="7" fillId="0" borderId="0" xfId="0" applyNumberFormat="1" applyFont="1" applyBorder="1" applyAlignment="1">
      <alignment horizontal="center" vertical="center"/>
    </xf>
    <xf numFmtId="180" fontId="7" fillId="0" borderId="0" xfId="0" applyNumberFormat="1" applyFont="1" applyBorder="1" applyAlignment="1">
      <alignment horizontal="center" vertical="center"/>
    </xf>
    <xf numFmtId="180" fontId="7" fillId="0" borderId="1" xfId="0" applyNumberFormat="1" applyFont="1" applyBorder="1" applyAlignment="1" applyProtection="1">
      <alignment horizontal="right" vertical="center"/>
      <protection locked="0"/>
    </xf>
    <xf numFmtId="180" fontId="7" fillId="0" borderId="2" xfId="0" applyNumberFormat="1" applyFont="1" applyBorder="1" applyAlignment="1" applyProtection="1">
      <alignment horizontal="right" vertical="center"/>
      <protection locked="0"/>
    </xf>
    <xf numFmtId="180" fontId="7" fillId="0" borderId="3" xfId="0" applyNumberFormat="1" applyFont="1" applyBorder="1" applyAlignment="1" applyProtection="1">
      <alignment horizontal="right" vertical="center"/>
      <protection locked="0"/>
    </xf>
    <xf numFmtId="0" fontId="17" fillId="0" borderId="0" xfId="0" applyFont="1" applyAlignment="1">
      <alignment horizontal="left" vertical="top" wrapTex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178" fontId="7" fillId="0" borderId="1" xfId="0" applyNumberFormat="1" applyFont="1" applyFill="1" applyBorder="1" applyAlignment="1" applyProtection="1">
      <alignment horizontal="right" vertical="center"/>
      <protection locked="0"/>
    </xf>
    <xf numFmtId="178" fontId="7" fillId="0" borderId="2" xfId="0" applyNumberFormat="1" applyFont="1" applyFill="1" applyBorder="1" applyAlignment="1" applyProtection="1">
      <alignment horizontal="right" vertical="center"/>
      <protection locked="0"/>
    </xf>
    <xf numFmtId="178" fontId="7" fillId="0" borderId="10" xfId="0" applyNumberFormat="1" applyFont="1" applyBorder="1" applyAlignment="1" applyProtection="1">
      <alignment horizontal="right" vertical="center"/>
      <protection locked="0"/>
    </xf>
    <xf numFmtId="0" fontId="7" fillId="0" borderId="4" xfId="0" applyFont="1" applyBorder="1" applyAlignment="1">
      <alignment horizontal="center" vertical="center"/>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left" vertical="top" wrapText="1"/>
    </xf>
    <xf numFmtId="0" fontId="24" fillId="0" borderId="0" xfId="0" applyFont="1" applyAlignment="1">
      <alignment horizontal="center" vertical="center"/>
    </xf>
    <xf numFmtId="0" fontId="7" fillId="0" borderId="0" xfId="0" applyFont="1" applyAlignment="1">
      <alignment horizontal="left"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49" fontId="22" fillId="0" borderId="2" xfId="0" applyNumberFormat="1" applyFont="1" applyFill="1" applyBorder="1" applyAlignment="1" applyProtection="1">
      <alignment horizontal="center" vertical="center"/>
      <protection locked="0"/>
    </xf>
    <xf numFmtId="49" fontId="22" fillId="0" borderId="3" xfId="0" applyNumberFormat="1" applyFont="1" applyFill="1" applyBorder="1" applyAlignment="1" applyProtection="1">
      <alignment horizontal="center" vertical="center"/>
      <protection locked="0"/>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6" fillId="0" borderId="5" xfId="0" applyFont="1" applyFill="1" applyBorder="1" applyAlignment="1" applyProtection="1">
      <alignment horizontal="left" vertical="center"/>
      <protection locked="0"/>
    </xf>
    <xf numFmtId="0" fontId="22" fillId="0" borderId="5"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9"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6" fillId="0" borderId="0" xfId="0" applyFont="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176" fontId="26" fillId="0" borderId="2" xfId="0" applyNumberFormat="1" applyFont="1" applyBorder="1" applyAlignment="1">
      <alignment horizontal="distributed" vertical="center"/>
    </xf>
    <xf numFmtId="49" fontId="26" fillId="0" borderId="0" xfId="0" applyNumberFormat="1" applyFont="1" applyAlignment="1" applyProtection="1">
      <alignment horizontal="right" vertical="center"/>
      <protection locked="0"/>
    </xf>
    <xf numFmtId="0" fontId="26" fillId="0" borderId="0" xfId="0" applyNumberFormat="1" applyFont="1" applyAlignment="1">
      <alignment horizontal="left" vertical="center" wrapText="1"/>
    </xf>
    <xf numFmtId="0" fontId="26" fillId="0" borderId="0" xfId="0" applyFont="1" applyAlignment="1">
      <alignment horizontal="left" vertical="center" wrapText="1"/>
    </xf>
    <xf numFmtId="0" fontId="26" fillId="0" borderId="0" xfId="0" applyNumberFormat="1" applyFont="1" applyAlignment="1">
      <alignment horizontal="left" vertical="center"/>
    </xf>
  </cellXfs>
  <cellStyles count="1">
    <cellStyle name="標準" xfId="0" builtinId="0"/>
  </cellStyles>
  <dxfs count="6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0000FF"/>
      <color rgb="FFFFFFCC"/>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05"/>
  <sheetViews>
    <sheetView showGridLines="0" tabSelected="1" view="pageBreakPreview" zoomScaleNormal="100" zoomScaleSheetLayoutView="100" workbookViewId="0">
      <selection activeCell="B50" sqref="B50"/>
    </sheetView>
  </sheetViews>
  <sheetFormatPr defaultColWidth="3.08984375" defaultRowHeight="13" x14ac:dyDescent="0.2"/>
  <cols>
    <col min="1" max="1" width="4.26953125" style="8" customWidth="1"/>
    <col min="2" max="2" width="3.6328125" style="8" customWidth="1"/>
    <col min="3" max="3" width="3.453125" style="8" bestFit="1" customWidth="1"/>
    <col min="4" max="11" width="3.08984375" style="8"/>
    <col min="12" max="12" width="3.453125" style="8" bestFit="1" customWidth="1"/>
    <col min="13" max="16" width="3.08984375" style="8"/>
    <col min="17" max="17" width="3.453125" style="8" bestFit="1" customWidth="1"/>
    <col min="18" max="21" width="3.08984375" style="8"/>
    <col min="22" max="22" width="3.453125" style="8" bestFit="1" customWidth="1"/>
    <col min="23" max="26" width="3.08984375" style="8"/>
    <col min="27" max="27" width="3.7265625" style="10" customWidth="1"/>
    <col min="28" max="28" width="9.08984375" style="11" bestFit="1" customWidth="1"/>
    <col min="29" max="31" width="3.08984375" style="11"/>
    <col min="32" max="35" width="3.453125" style="11" bestFit="1" customWidth="1"/>
    <col min="36" max="39" width="3.08984375" style="11"/>
    <col min="40" max="41" width="3.453125" style="11" bestFit="1" customWidth="1"/>
    <col min="42" max="55" width="3.08984375" style="11"/>
    <col min="56" max="58" width="3.08984375" style="8"/>
    <col min="59" max="59" width="7.26953125" style="8" customWidth="1"/>
    <col min="60" max="16384" width="3.08984375" style="8"/>
  </cols>
  <sheetData>
    <row r="1" spans="1:60" ht="13.5" customHeight="1" x14ac:dyDescent="0.2">
      <c r="A1" s="8" t="s">
        <v>130</v>
      </c>
      <c r="K1" s="9"/>
      <c r="L1" s="9"/>
      <c r="M1" s="9"/>
      <c r="N1" s="9"/>
      <c r="O1" s="9"/>
      <c r="P1" s="9"/>
      <c r="Q1" s="9"/>
      <c r="R1" s="9"/>
      <c r="Z1" s="59"/>
      <c r="AA1" s="84" t="s">
        <v>210</v>
      </c>
      <c r="AC1" s="12" t="s">
        <v>79</v>
      </c>
      <c r="BG1" s="8" t="s">
        <v>97</v>
      </c>
      <c r="BH1" s="8" t="s">
        <v>115</v>
      </c>
    </row>
    <row r="2" spans="1:60" ht="11.25" customHeight="1" x14ac:dyDescent="0.2">
      <c r="K2" s="9"/>
      <c r="L2" s="9"/>
      <c r="M2" s="9"/>
      <c r="N2" s="9"/>
      <c r="O2" s="9"/>
      <c r="P2" s="9"/>
      <c r="Q2" s="9"/>
      <c r="R2" s="9"/>
      <c r="AC2" s="12" t="s">
        <v>80</v>
      </c>
      <c r="BG2" s="8" t="s">
        <v>98</v>
      </c>
      <c r="BH2" s="8" t="s">
        <v>116</v>
      </c>
    </row>
    <row r="3" spans="1:60" ht="16.5" x14ac:dyDescent="0.2">
      <c r="A3" s="147" t="s">
        <v>127</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C3" s="12" t="s">
        <v>76</v>
      </c>
      <c r="BG3" s="8" t="s">
        <v>99</v>
      </c>
      <c r="BH3" s="8" t="s">
        <v>117</v>
      </c>
    </row>
    <row r="4" spans="1:60" ht="6" customHeight="1" x14ac:dyDescent="0.2">
      <c r="AC4" s="12"/>
      <c r="BG4" s="8" t="s">
        <v>100</v>
      </c>
      <c r="BH4" s="8" t="s">
        <v>116</v>
      </c>
    </row>
    <row r="5" spans="1:60" x14ac:dyDescent="0.2">
      <c r="A5" s="128" t="s">
        <v>176</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BG5" s="8" t="s">
        <v>101</v>
      </c>
      <c r="BH5" s="8" t="s">
        <v>115</v>
      </c>
    </row>
    <row r="6" spans="1:60" x14ac:dyDescent="0.2">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BG6" s="8" t="s">
        <v>102</v>
      </c>
      <c r="BH6" s="8" t="s">
        <v>115</v>
      </c>
    </row>
    <row r="7" spans="1:60" ht="7.5" customHeight="1" x14ac:dyDescent="0.2">
      <c r="BG7" s="8" t="s">
        <v>103</v>
      </c>
      <c r="BH7" s="8" t="s">
        <v>115</v>
      </c>
    </row>
    <row r="8" spans="1:60" x14ac:dyDescent="0.2">
      <c r="C8" s="136"/>
      <c r="D8" s="136"/>
      <c r="E8" s="136"/>
      <c r="F8" s="136"/>
      <c r="G8" s="8" t="s">
        <v>9</v>
      </c>
      <c r="H8" s="137"/>
      <c r="I8" s="137"/>
      <c r="J8" s="8" t="s">
        <v>30</v>
      </c>
      <c r="K8" s="137"/>
      <c r="L8" s="137"/>
      <c r="M8" s="8" t="s">
        <v>8</v>
      </c>
      <c r="AB8" s="12" t="str">
        <f>IF(OR(C8="",H8="",K8=""),"←リストから選択してください（和暦年月日）","")</f>
        <v>←リストから選択してください（和暦年月日）</v>
      </c>
      <c r="BG8" s="8" t="s">
        <v>118</v>
      </c>
      <c r="BH8" s="8" t="s">
        <v>115</v>
      </c>
    </row>
    <row r="9" spans="1:60" ht="5.25" customHeight="1" x14ac:dyDescent="0.2">
      <c r="BG9" s="8" t="s">
        <v>104</v>
      </c>
      <c r="BH9" s="8" t="s">
        <v>117</v>
      </c>
    </row>
    <row r="10" spans="1:60" x14ac:dyDescent="0.2">
      <c r="K10" s="13" t="s">
        <v>29</v>
      </c>
      <c r="L10" s="14" t="s">
        <v>14</v>
      </c>
      <c r="M10" s="15"/>
      <c r="N10" s="16" t="s">
        <v>11</v>
      </c>
      <c r="O10" s="144"/>
      <c r="P10" s="144"/>
      <c r="Q10" s="144"/>
      <c r="R10" s="144"/>
      <c r="S10" s="144"/>
      <c r="T10" s="144"/>
      <c r="U10" s="144"/>
      <c r="V10" s="144"/>
      <c r="W10" s="144"/>
      <c r="X10" s="144"/>
      <c r="Y10" s="144"/>
      <c r="Z10" s="145"/>
      <c r="AA10" s="17"/>
      <c r="AB10" s="12" t="str">
        <f>IF(O10="","←直接郵便番号を記入してください","")</f>
        <v>←直接郵便番号を記入してください</v>
      </c>
      <c r="BG10" s="8" t="s">
        <v>105</v>
      </c>
      <c r="BH10" s="8" t="s">
        <v>117</v>
      </c>
    </row>
    <row r="11" spans="1:60" ht="26.25" customHeight="1" x14ac:dyDescent="0.2">
      <c r="L11" s="18"/>
      <c r="M11" s="19"/>
      <c r="N11" s="141"/>
      <c r="O11" s="142"/>
      <c r="P11" s="142"/>
      <c r="Q11" s="142"/>
      <c r="R11" s="142"/>
      <c r="S11" s="142"/>
      <c r="T11" s="142"/>
      <c r="U11" s="142"/>
      <c r="V11" s="142"/>
      <c r="W11" s="142"/>
      <c r="X11" s="142"/>
      <c r="Y11" s="142"/>
      <c r="Z11" s="143"/>
      <c r="AA11" s="17"/>
      <c r="AB11" s="12" t="str">
        <f>IF(N11="","←直接住所を記入してください","")</f>
        <v>←直接住所を記入してください</v>
      </c>
      <c r="BG11" s="8" t="s">
        <v>106</v>
      </c>
      <c r="BH11" s="8" t="s">
        <v>117</v>
      </c>
    </row>
    <row r="12" spans="1:60" x14ac:dyDescent="0.2">
      <c r="L12" s="20" t="s">
        <v>6</v>
      </c>
      <c r="M12" s="21"/>
      <c r="N12" s="138"/>
      <c r="O12" s="139"/>
      <c r="P12" s="139"/>
      <c r="Q12" s="139"/>
      <c r="R12" s="139"/>
      <c r="S12" s="139"/>
      <c r="T12" s="139"/>
      <c r="U12" s="139"/>
      <c r="V12" s="139"/>
      <c r="W12" s="139"/>
      <c r="X12" s="139"/>
      <c r="Y12" s="139"/>
      <c r="Z12" s="140"/>
      <c r="AB12" s="12" t="str">
        <f>IF(N12="","←直接建築主の氏名を記入してください","")</f>
        <v>←直接建築主の氏名を記入してください</v>
      </c>
      <c r="BG12" s="8" t="s">
        <v>107</v>
      </c>
      <c r="BH12" s="8" t="s">
        <v>117</v>
      </c>
    </row>
    <row r="13" spans="1:60" x14ac:dyDescent="0.2">
      <c r="L13" s="20" t="s">
        <v>10</v>
      </c>
      <c r="M13" s="21"/>
      <c r="N13" s="138"/>
      <c r="O13" s="139"/>
      <c r="P13" s="139"/>
      <c r="Q13" s="139"/>
      <c r="R13" s="139"/>
      <c r="S13" s="139"/>
      <c r="T13" s="139"/>
      <c r="U13" s="139"/>
      <c r="V13" s="139"/>
      <c r="W13" s="139"/>
      <c r="X13" s="139"/>
      <c r="Y13" s="139"/>
      <c r="Z13" s="140"/>
      <c r="AB13" s="12" t="str">
        <f>IF(N13="","←直接電話番号を記入してください","")</f>
        <v>←直接電話番号を記入してください</v>
      </c>
      <c r="BG13" s="8" t="s">
        <v>108</v>
      </c>
      <c r="BH13" s="8" t="s">
        <v>116</v>
      </c>
    </row>
    <row r="14" spans="1:60" x14ac:dyDescent="0.2">
      <c r="A14" s="8" t="s">
        <v>45</v>
      </c>
      <c r="BG14" s="8" t="s">
        <v>109</v>
      </c>
      <c r="BH14" s="8" t="s">
        <v>116</v>
      </c>
    </row>
    <row r="15" spans="1:60" x14ac:dyDescent="0.2">
      <c r="A15" s="8" t="s">
        <v>44</v>
      </c>
      <c r="AA15" s="22"/>
      <c r="BG15" s="8" t="s">
        <v>110</v>
      </c>
      <c r="BH15" s="8" t="s">
        <v>116</v>
      </c>
    </row>
    <row r="16" spans="1:60" ht="27" customHeight="1" x14ac:dyDescent="0.2">
      <c r="A16" s="128" t="s">
        <v>175</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BG16" s="8" t="s">
        <v>111</v>
      </c>
      <c r="BH16" s="8" t="s">
        <v>116</v>
      </c>
    </row>
    <row r="17" spans="1:60" ht="7.5" customHeight="1" x14ac:dyDescent="0.2">
      <c r="AA17" s="22"/>
      <c r="BG17" s="8" t="s">
        <v>112</v>
      </c>
      <c r="BH17" s="8" t="s">
        <v>116</v>
      </c>
    </row>
    <row r="18" spans="1:60" x14ac:dyDescent="0.2">
      <c r="A18" s="8" t="s">
        <v>34</v>
      </c>
      <c r="BG18" s="8" t="s">
        <v>113</v>
      </c>
      <c r="BH18" s="8" t="s">
        <v>116</v>
      </c>
    </row>
    <row r="19" spans="1:60" ht="5.5" customHeight="1" x14ac:dyDescent="0.2">
      <c r="AA19" s="22"/>
      <c r="BG19" s="8" t="s">
        <v>114</v>
      </c>
      <c r="BH19" s="8" t="s">
        <v>116</v>
      </c>
    </row>
    <row r="20" spans="1:60" ht="13.5" customHeight="1" x14ac:dyDescent="0.2">
      <c r="B20" s="76"/>
      <c r="C20" s="146" t="s">
        <v>128</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row>
    <row r="21" spans="1:60" x14ac:dyDescent="0.2">
      <c r="B21" s="57"/>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row>
    <row r="22" spans="1:60" ht="15.75" customHeight="1" x14ac:dyDescent="0.2">
      <c r="B22" s="58"/>
      <c r="C22" s="169" t="s">
        <v>129</v>
      </c>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row>
    <row r="23" spans="1:60" ht="5.5" customHeight="1" x14ac:dyDescent="0.2">
      <c r="AA23" s="22"/>
    </row>
    <row r="24" spans="1:60" ht="13.5" customHeight="1" x14ac:dyDescent="0.2">
      <c r="B24" s="76"/>
      <c r="C24" s="128" t="s">
        <v>180</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row>
    <row r="25" spans="1:60" x14ac:dyDescent="0.2">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row>
    <row r="26" spans="1:60" ht="4.5" customHeight="1" x14ac:dyDescent="0.2">
      <c r="C26" s="24"/>
      <c r="D26" s="23"/>
    </row>
    <row r="27" spans="1:60" ht="4.5" customHeight="1" x14ac:dyDescent="0.2">
      <c r="C27" s="23"/>
    </row>
    <row r="28" spans="1:60" ht="4.5" customHeight="1" x14ac:dyDescent="0.2">
      <c r="C28" s="23"/>
    </row>
    <row r="29" spans="1:60" x14ac:dyDescent="0.2">
      <c r="D29" s="151" t="s">
        <v>1</v>
      </c>
      <c r="E29" s="152"/>
      <c r="F29" s="152"/>
      <c r="G29" s="152"/>
      <c r="H29" s="153"/>
      <c r="I29" s="131" t="s">
        <v>91</v>
      </c>
      <c r="J29" s="132"/>
      <c r="K29" s="132"/>
      <c r="L29" s="133"/>
      <c r="M29" s="157"/>
      <c r="N29" s="158"/>
      <c r="O29" s="158"/>
      <c r="P29" s="158"/>
      <c r="Q29" s="158"/>
      <c r="R29" s="158"/>
      <c r="S29" s="158"/>
      <c r="T29" s="158"/>
      <c r="U29" s="158"/>
      <c r="V29" s="158"/>
      <c r="W29" s="158"/>
      <c r="X29" s="159"/>
      <c r="AB29" s="12" t="str">
        <f>IF(M29="","←リストから選択してください（市町村名）","")</f>
        <v>←リストから選択してください（市町村名）</v>
      </c>
      <c r="BG29" s="8" t="str">
        <f>IF(M29="","",VLOOKUP(M29,BG1:BH19,2,FALSE))</f>
        <v/>
      </c>
    </row>
    <row r="30" spans="1:60" x14ac:dyDescent="0.2">
      <c r="D30" s="154"/>
      <c r="E30" s="155"/>
      <c r="F30" s="155"/>
      <c r="G30" s="155"/>
      <c r="H30" s="156"/>
      <c r="I30" s="138"/>
      <c r="J30" s="139"/>
      <c r="K30" s="139"/>
      <c r="L30" s="139"/>
      <c r="M30" s="139"/>
      <c r="N30" s="139"/>
      <c r="O30" s="139"/>
      <c r="P30" s="139"/>
      <c r="Q30" s="139"/>
      <c r="R30" s="139"/>
      <c r="S30" s="139"/>
      <c r="T30" s="139"/>
      <c r="U30" s="139"/>
      <c r="V30" s="139"/>
      <c r="W30" s="139"/>
      <c r="X30" s="140"/>
      <c r="AB30" s="12" t="str">
        <f>IF(I30="","←市町村名より後の所在地を直接記入してください","")</f>
        <v>←市町村名より後の所在地を直接記入してください</v>
      </c>
    </row>
    <row r="31" spans="1:60" x14ac:dyDescent="0.2">
      <c r="D31" s="151" t="s">
        <v>131</v>
      </c>
      <c r="E31" s="152"/>
      <c r="F31" s="152"/>
      <c r="G31" s="152"/>
      <c r="H31" s="153"/>
      <c r="I31" s="157"/>
      <c r="J31" s="158"/>
      <c r="K31" s="158"/>
      <c r="L31" s="158"/>
      <c r="M31" s="158"/>
      <c r="N31" s="159"/>
      <c r="O31" s="131" t="s">
        <v>95</v>
      </c>
      <c r="P31" s="132"/>
      <c r="Q31" s="132"/>
      <c r="R31" s="133"/>
      <c r="S31" s="196"/>
      <c r="T31" s="197"/>
      <c r="U31" s="197"/>
      <c r="V31" s="197"/>
      <c r="W31" s="132" t="s">
        <v>84</v>
      </c>
      <c r="X31" s="133"/>
      <c r="AB31" s="12" t="str">
        <f>IF(I31="","←リストから選択してください（増築、改築、修繕、模様替）","")</f>
        <v>←リストから選択してください（増築、改築、修繕、模様替）</v>
      </c>
    </row>
    <row r="32" spans="1:60" x14ac:dyDescent="0.2">
      <c r="D32" s="151" t="s">
        <v>124</v>
      </c>
      <c r="E32" s="152"/>
      <c r="F32" s="152"/>
      <c r="G32" s="152"/>
      <c r="H32" s="153"/>
      <c r="I32" s="161"/>
      <c r="J32" s="162"/>
      <c r="K32" s="162"/>
      <c r="L32" s="153" t="s">
        <v>142</v>
      </c>
      <c r="M32" s="160"/>
      <c r="N32" s="160"/>
      <c r="O32" s="160"/>
      <c r="P32" s="160"/>
      <c r="Q32" s="160"/>
      <c r="R32" s="135"/>
      <c r="S32" s="135"/>
      <c r="T32" s="135"/>
      <c r="U32" s="135"/>
      <c r="V32" s="134"/>
      <c r="W32" s="134"/>
      <c r="X32" s="64"/>
      <c r="AB32" s="25" t="str">
        <f>IF(I32="","←延床面積を入力してください。",IF(AND(I31="併用住宅",V32=""),"←面積を入力してください。",""))</f>
        <v>←延床面積を入力してください。</v>
      </c>
    </row>
    <row r="33" spans="2:28" x14ac:dyDescent="0.2">
      <c r="D33" s="154"/>
      <c r="E33" s="155"/>
      <c r="F33" s="155"/>
      <c r="G33" s="155"/>
      <c r="H33" s="156"/>
      <c r="I33" s="161"/>
      <c r="J33" s="162"/>
      <c r="K33" s="162"/>
      <c r="L33" s="156"/>
      <c r="M33" s="160"/>
      <c r="N33" s="160"/>
      <c r="O33" s="160"/>
      <c r="P33" s="160"/>
      <c r="Q33" s="160"/>
      <c r="R33" s="135"/>
      <c r="S33" s="135"/>
      <c r="T33" s="135"/>
      <c r="U33" s="135"/>
      <c r="V33" s="134"/>
      <c r="W33" s="134"/>
      <c r="X33" s="65"/>
      <c r="AB33" s="25" t="str">
        <f>IF(AND(I31="併用住宅",V33=""),"←面積を入力してください。","")</f>
        <v/>
      </c>
    </row>
    <row r="34" spans="2:28" x14ac:dyDescent="0.2">
      <c r="D34" s="163" t="s">
        <v>32</v>
      </c>
      <c r="E34" s="163"/>
      <c r="F34" s="163"/>
      <c r="G34" s="163"/>
      <c r="H34" s="163"/>
      <c r="I34" s="165"/>
      <c r="J34" s="165"/>
      <c r="K34" s="165"/>
      <c r="L34" s="165"/>
      <c r="M34" s="165"/>
      <c r="N34" s="165"/>
      <c r="O34" s="165"/>
      <c r="P34" s="165"/>
      <c r="Q34" s="165"/>
      <c r="R34" s="165"/>
      <c r="S34" s="165"/>
      <c r="T34" s="165"/>
      <c r="U34" s="165"/>
      <c r="V34" s="165"/>
      <c r="W34" s="165"/>
      <c r="X34" s="165"/>
      <c r="AB34" s="12" t="str">
        <f>IF(I34="","←リストから選択してください（在来軸組工法・その他）","")</f>
        <v>←リストから選択してください（在来軸組工法・その他）</v>
      </c>
    </row>
    <row r="35" spans="2:28" x14ac:dyDescent="0.2">
      <c r="D35" s="151" t="s">
        <v>2</v>
      </c>
      <c r="E35" s="152"/>
      <c r="F35" s="152"/>
      <c r="G35" s="152"/>
      <c r="H35" s="153"/>
      <c r="I35" s="129" t="s">
        <v>125</v>
      </c>
      <c r="J35" s="130"/>
      <c r="K35" s="130"/>
      <c r="L35" s="130"/>
      <c r="M35" s="130"/>
      <c r="N35" s="195"/>
      <c r="O35" s="195"/>
      <c r="P35" s="195"/>
      <c r="Q35" s="195"/>
      <c r="R35" s="47" t="s">
        <v>9</v>
      </c>
      <c r="S35" s="173"/>
      <c r="T35" s="173"/>
      <c r="U35" s="47" t="s">
        <v>30</v>
      </c>
      <c r="V35" s="173"/>
      <c r="W35" s="173"/>
      <c r="X35" s="48" t="s">
        <v>8</v>
      </c>
      <c r="AB35" s="12" t="str">
        <f>IF(OR(N35="",S35="",V35=""),"←リストから選択してください（和暦年月日）","")</f>
        <v>←リストから選択してください（和暦年月日）</v>
      </c>
    </row>
    <row r="36" spans="2:28" x14ac:dyDescent="0.2">
      <c r="D36" s="154"/>
      <c r="E36" s="155"/>
      <c r="F36" s="155"/>
      <c r="G36" s="155"/>
      <c r="H36" s="156"/>
      <c r="I36" s="167" t="s">
        <v>126</v>
      </c>
      <c r="J36" s="168"/>
      <c r="K36" s="168"/>
      <c r="L36" s="168"/>
      <c r="M36" s="168"/>
      <c r="N36" s="238"/>
      <c r="O36" s="238"/>
      <c r="P36" s="238"/>
      <c r="Q36" s="238"/>
      <c r="R36" s="26" t="s">
        <v>9</v>
      </c>
      <c r="S36" s="174"/>
      <c r="T36" s="174"/>
      <c r="U36" s="26" t="s">
        <v>30</v>
      </c>
      <c r="V36" s="174"/>
      <c r="W36" s="174"/>
      <c r="X36" s="27" t="s">
        <v>8</v>
      </c>
      <c r="AB36" s="12" t="str">
        <f>IF(OR(N36="",S36="",V36=""),"←リストから選択してください（和暦年月日）","")</f>
        <v>←リストから選択してください（和暦年月日）</v>
      </c>
    </row>
    <row r="37" spans="2:28" ht="9.5" customHeight="1" x14ac:dyDescent="0.2">
      <c r="D37" s="164" t="str">
        <f>IF(I34="その他","（工法名）","")</f>
        <v/>
      </c>
      <c r="E37" s="164"/>
      <c r="F37" s="164"/>
      <c r="G37" s="164"/>
      <c r="H37" s="164"/>
      <c r="I37" s="166"/>
      <c r="J37" s="166"/>
      <c r="K37" s="166"/>
      <c r="L37" s="166"/>
      <c r="M37" s="166"/>
      <c r="N37" s="166"/>
      <c r="O37" s="166"/>
      <c r="P37" s="166"/>
      <c r="Q37" s="166"/>
      <c r="R37" s="166"/>
      <c r="S37" s="166"/>
      <c r="T37" s="166"/>
      <c r="U37" s="166"/>
      <c r="V37" s="166"/>
      <c r="W37" s="166"/>
      <c r="X37" s="166"/>
      <c r="Y37" s="28" t="str">
        <f>IF(AND($I$34="その他",I37=""),"←工法を直接入力してください","")</f>
        <v/>
      </c>
    </row>
    <row r="38" spans="2:28" x14ac:dyDescent="0.2">
      <c r="B38" s="76"/>
      <c r="C38" s="8" t="s">
        <v>120</v>
      </c>
    </row>
    <row r="39" spans="2:28" x14ac:dyDescent="0.2">
      <c r="D39" s="131" t="s">
        <v>3</v>
      </c>
      <c r="E39" s="132"/>
      <c r="F39" s="132"/>
      <c r="G39" s="132"/>
      <c r="H39" s="133"/>
      <c r="I39" s="194"/>
      <c r="J39" s="144"/>
      <c r="K39" s="144"/>
      <c r="L39" s="144"/>
      <c r="M39" s="144"/>
      <c r="N39" s="144"/>
      <c r="O39" s="144"/>
      <c r="P39" s="144"/>
      <c r="Q39" s="144"/>
      <c r="R39" s="144"/>
      <c r="S39" s="144"/>
      <c r="T39" s="144"/>
      <c r="U39" s="144"/>
      <c r="V39" s="144"/>
      <c r="W39" s="144"/>
      <c r="X39" s="145"/>
      <c r="AB39" s="12" t="str">
        <f>IF(I39="","←直接記入してください","")</f>
        <v>←直接記入してください</v>
      </c>
    </row>
    <row r="40" spans="2:28" x14ac:dyDescent="0.2">
      <c r="D40" s="131" t="s">
        <v>4</v>
      </c>
      <c r="E40" s="132"/>
      <c r="F40" s="132"/>
      <c r="G40" s="132"/>
      <c r="H40" s="133"/>
      <c r="I40" s="138"/>
      <c r="J40" s="139"/>
      <c r="K40" s="139"/>
      <c r="L40" s="139"/>
      <c r="M40" s="139"/>
      <c r="N40" s="139"/>
      <c r="O40" s="139"/>
      <c r="P40" s="139"/>
      <c r="Q40" s="139"/>
      <c r="R40" s="139"/>
      <c r="S40" s="139"/>
      <c r="T40" s="139"/>
      <c r="U40" s="139"/>
      <c r="V40" s="139"/>
      <c r="W40" s="139"/>
      <c r="X40" s="140"/>
      <c r="AB40" s="12" t="str">
        <f>IF(I40="","←直接記入してください","")</f>
        <v>←直接記入してください</v>
      </c>
    </row>
    <row r="41" spans="2:28" x14ac:dyDescent="0.2">
      <c r="D41" s="131" t="s">
        <v>31</v>
      </c>
      <c r="E41" s="132"/>
      <c r="F41" s="132"/>
      <c r="G41" s="132"/>
      <c r="H41" s="133"/>
      <c r="I41" s="191"/>
      <c r="J41" s="192"/>
      <c r="K41" s="192"/>
      <c r="L41" s="192"/>
      <c r="M41" s="192"/>
      <c r="N41" s="192"/>
      <c r="O41" s="192"/>
      <c r="P41" s="192"/>
      <c r="Q41" s="192"/>
      <c r="R41" s="192"/>
      <c r="S41" s="192"/>
      <c r="T41" s="192"/>
      <c r="U41" s="192"/>
      <c r="V41" s="192"/>
      <c r="W41" s="192"/>
      <c r="X41" s="193"/>
      <c r="AB41" s="12" t="str">
        <f>IF(I41="","←直接記入してください","")</f>
        <v>←直接記入してください</v>
      </c>
    </row>
    <row r="42" spans="2:28" ht="5.5" customHeight="1" x14ac:dyDescent="0.2"/>
    <row r="43" spans="2:28" x14ac:dyDescent="0.2">
      <c r="B43" s="76"/>
      <c r="C43" s="8" t="s">
        <v>119</v>
      </c>
    </row>
    <row r="44" spans="2:28" x14ac:dyDescent="0.2">
      <c r="D44" s="131" t="s">
        <v>33</v>
      </c>
      <c r="E44" s="132"/>
      <c r="F44" s="132"/>
      <c r="G44" s="132"/>
      <c r="H44" s="133"/>
      <c r="I44" s="157"/>
      <c r="J44" s="158"/>
      <c r="K44" s="158"/>
      <c r="L44" s="158"/>
      <c r="M44" s="158"/>
      <c r="N44" s="159"/>
      <c r="O44" s="131" t="s">
        <v>132</v>
      </c>
      <c r="P44" s="132"/>
      <c r="Q44" s="132"/>
      <c r="R44" s="132"/>
      <c r="S44" s="133"/>
      <c r="T44" s="157"/>
      <c r="U44" s="158"/>
      <c r="V44" s="158"/>
      <c r="W44" s="158"/>
      <c r="X44" s="158"/>
      <c r="Y44" s="159"/>
      <c r="AB44" s="12" t="str">
        <f>IF(OR(I44="",T44=""),"←リストから選択してください（要・不要）","")</f>
        <v>←リストから選択してください（要・不要）</v>
      </c>
    </row>
    <row r="45" spans="2:28" x14ac:dyDescent="0.2">
      <c r="D45" s="131" t="s">
        <v>189</v>
      </c>
      <c r="E45" s="132"/>
      <c r="F45" s="132"/>
      <c r="G45" s="132"/>
      <c r="H45" s="133"/>
      <c r="I45" s="157"/>
      <c r="J45" s="158"/>
      <c r="K45" s="158"/>
      <c r="L45" s="158"/>
      <c r="M45" s="158"/>
      <c r="N45" s="159"/>
      <c r="O45" s="129" t="s">
        <v>190</v>
      </c>
      <c r="P45" s="130"/>
      <c r="Q45" s="130"/>
      <c r="R45" s="130"/>
      <c r="S45" s="178"/>
      <c r="T45" s="179"/>
      <c r="U45" s="180"/>
      <c r="V45" s="180"/>
      <c r="W45" s="180"/>
      <c r="X45" s="180"/>
      <c r="Y45" s="181"/>
      <c r="AB45" s="12" t="str">
        <f>IF(OR(I45="",T45=""),"←リストから選択してください（有・無）","")</f>
        <v>←リストから選択してください（有・無）</v>
      </c>
    </row>
    <row r="46" spans="2:28" x14ac:dyDescent="0.2">
      <c r="D46" s="233" t="s">
        <v>191</v>
      </c>
      <c r="E46" s="234"/>
      <c r="F46" s="234"/>
      <c r="G46" s="234"/>
      <c r="H46" s="234"/>
      <c r="I46" s="234"/>
      <c r="J46" s="234"/>
      <c r="K46" s="234"/>
      <c r="L46" s="234"/>
      <c r="M46" s="234"/>
      <c r="N46" s="235"/>
      <c r="O46" s="236"/>
      <c r="P46" s="237"/>
      <c r="Q46" s="237"/>
      <c r="R46" s="82" t="s">
        <v>9</v>
      </c>
      <c r="S46" s="182"/>
      <c r="T46" s="182"/>
      <c r="U46" s="82" t="s">
        <v>30</v>
      </c>
      <c r="V46" s="182"/>
      <c r="W46" s="182"/>
      <c r="X46" s="82" t="s">
        <v>8</v>
      </c>
      <c r="Y46" s="83"/>
      <c r="AB46" s="12" t="str">
        <f>IF(AND(OR(I44="要",T44="要"),OR(O46="",S46="",V46="")),"←リストから選択してください（和暦年月日）","")</f>
        <v/>
      </c>
    </row>
    <row r="47" spans="2:28" ht="6.5" customHeight="1" x14ac:dyDescent="0.2">
      <c r="E47" s="29" t="str">
        <f>IF(AND(I45="",T45=""),"",IF(AND(I45="無",T45="無"),"添付書類として、改修部分の図面に改修内容を明示したものを提出してください。","添付書類として、改修部分の図面に改修内容を明示したもの、配置図を提出してください。"))</f>
        <v/>
      </c>
    </row>
    <row r="48" spans="2:28" x14ac:dyDescent="0.2">
      <c r="B48" s="76"/>
      <c r="C48" s="8" t="s">
        <v>167</v>
      </c>
    </row>
    <row r="49" spans="1:28" ht="3" customHeight="1" x14ac:dyDescent="0.2"/>
    <row r="50" spans="1:28" x14ac:dyDescent="0.2">
      <c r="B50" s="76"/>
      <c r="C50" s="38" t="s">
        <v>222</v>
      </c>
    </row>
    <row r="51" spans="1:28" x14ac:dyDescent="0.2">
      <c r="B51" s="125"/>
      <c r="C51" s="38" t="str">
        <f>IF(B50="✔","⇒省エネ改修の補助金については別途申請が必要です。","")</f>
        <v/>
      </c>
    </row>
    <row r="52" spans="1:28" ht="5.5" customHeight="1" x14ac:dyDescent="0.2"/>
    <row r="53" spans="1:28" ht="13.5" customHeight="1" x14ac:dyDescent="0.2">
      <c r="B53" s="76"/>
      <c r="C53" s="38" t="s">
        <v>218</v>
      </c>
      <c r="D53" s="85"/>
      <c r="E53" s="38"/>
      <c r="F53" s="38"/>
      <c r="G53" s="38"/>
      <c r="H53" s="38"/>
      <c r="I53" s="38"/>
      <c r="J53" s="38"/>
      <c r="K53" s="38"/>
      <c r="L53" s="38"/>
      <c r="M53" s="38"/>
      <c r="N53" s="38"/>
      <c r="O53" s="38"/>
      <c r="P53" s="38"/>
      <c r="Q53" s="38"/>
      <c r="R53" s="38"/>
      <c r="S53" s="38"/>
      <c r="T53" s="38"/>
      <c r="U53" s="38"/>
      <c r="V53" s="38"/>
      <c r="W53" s="38"/>
      <c r="X53" s="38"/>
      <c r="Y53" s="38"/>
      <c r="Z53" s="38"/>
    </row>
    <row r="54" spans="1:28" ht="13.5" customHeight="1" x14ac:dyDescent="0.2">
      <c r="C54" s="38"/>
      <c r="D54" s="85"/>
      <c r="E54" s="38"/>
      <c r="F54" s="38"/>
      <c r="G54" s="38"/>
      <c r="H54" s="38"/>
      <c r="I54" s="38"/>
      <c r="J54" s="38"/>
      <c r="K54" s="38"/>
      <c r="L54" s="38"/>
      <c r="M54" s="38"/>
      <c r="N54" s="38"/>
      <c r="O54" s="38"/>
      <c r="P54" s="38"/>
      <c r="Q54" s="38"/>
      <c r="R54" s="38"/>
      <c r="S54" s="38"/>
      <c r="T54" s="38"/>
      <c r="U54" s="38"/>
      <c r="V54" s="38"/>
      <c r="W54" s="38"/>
      <c r="X54" s="38"/>
      <c r="Y54" s="38"/>
      <c r="Z54" s="38"/>
    </row>
    <row r="55" spans="1:28" x14ac:dyDescent="0.2">
      <c r="B55" s="76"/>
      <c r="C55" s="8" t="s">
        <v>216</v>
      </c>
    </row>
    <row r="56" spans="1:28" ht="27" customHeight="1" x14ac:dyDescent="0.2">
      <c r="D56" s="242" t="s">
        <v>46</v>
      </c>
      <c r="E56" s="243"/>
      <c r="F56" s="243"/>
      <c r="G56" s="243"/>
      <c r="H56" s="244"/>
      <c r="I56" s="157"/>
      <c r="J56" s="158"/>
      <c r="K56" s="158"/>
      <c r="L56" s="158"/>
      <c r="M56" s="158"/>
      <c r="N56" s="159"/>
      <c r="P56" s="200" t="s">
        <v>61</v>
      </c>
      <c r="Q56" s="200"/>
      <c r="R56" s="200"/>
      <c r="S56" s="200"/>
      <c r="T56" s="200"/>
      <c r="U56" s="200"/>
      <c r="V56" s="200"/>
      <c r="W56" s="200"/>
      <c r="X56" s="200"/>
      <c r="Y56" s="200"/>
      <c r="Z56" s="200"/>
      <c r="AA56" s="200"/>
      <c r="AB56" s="12" t="str">
        <f>IF(I56="","←リストから選択してください（有・無）","")</f>
        <v>←リストから選択してください（有・無）</v>
      </c>
    </row>
    <row r="57" spans="1:28" ht="6.75" customHeight="1" x14ac:dyDescent="0.2">
      <c r="D57" s="164"/>
      <c r="E57" s="164"/>
      <c r="F57" s="164"/>
      <c r="G57" s="164"/>
      <c r="H57" s="164"/>
      <c r="I57" s="166"/>
      <c r="J57" s="166"/>
      <c r="K57" s="166"/>
      <c r="L57" s="166"/>
      <c r="M57" s="166"/>
      <c r="N57" s="166"/>
      <c r="O57" s="166"/>
      <c r="P57" s="166"/>
      <c r="Q57" s="166"/>
      <c r="R57" s="166"/>
      <c r="S57" s="166"/>
      <c r="T57" s="166"/>
      <c r="U57" s="166"/>
      <c r="V57" s="166"/>
      <c r="W57" s="166"/>
      <c r="X57" s="166"/>
      <c r="Y57" s="28" t="str">
        <f>IF(AND($I$35="その他",I57=""),"←工法を直接入力してください","")</f>
        <v/>
      </c>
    </row>
    <row r="58" spans="1:28" x14ac:dyDescent="0.2">
      <c r="B58" s="76"/>
      <c r="C58" s="8" t="s">
        <v>192</v>
      </c>
      <c r="E58" s="23"/>
      <c r="P58" s="30"/>
    </row>
    <row r="59" spans="1:28" ht="4.5" customHeight="1" x14ac:dyDescent="0.2">
      <c r="E59" s="60" t="str">
        <f>IF(B58="","",IF(OR(I45="有",T45="有"),"＜実績報告時の提出書類&gt;変更後の改修部分の図面に改修内容を記載したもの、配置図","＜実績報告時の提出書類＞変更後の改修部分の図面に改修内容を記載したもの"))</f>
        <v/>
      </c>
      <c r="P59" s="30"/>
    </row>
    <row r="60" spans="1:28" x14ac:dyDescent="0.2">
      <c r="A60" s="8" t="s">
        <v>38</v>
      </c>
    </row>
    <row r="61" spans="1:28" x14ac:dyDescent="0.2">
      <c r="B61" s="76"/>
      <c r="C61" s="128" t="s">
        <v>133</v>
      </c>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row>
    <row r="62" spans="1:28" x14ac:dyDescent="0.2">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row>
    <row r="63" spans="1:28" ht="8.25" customHeight="1" x14ac:dyDescent="0.2"/>
    <row r="64" spans="1:28" x14ac:dyDescent="0.2">
      <c r="B64" s="76"/>
      <c r="C64" s="8" t="s">
        <v>92</v>
      </c>
    </row>
    <row r="65" spans="1:39" x14ac:dyDescent="0.2">
      <c r="D65" s="131" t="s">
        <v>85</v>
      </c>
      <c r="E65" s="132"/>
      <c r="F65" s="132"/>
      <c r="G65" s="132"/>
      <c r="H65" s="133"/>
      <c r="I65" s="148"/>
      <c r="J65" s="149"/>
      <c r="K65" s="149"/>
      <c r="L65" s="149"/>
      <c r="M65" s="149"/>
      <c r="N65" s="149"/>
      <c r="O65" s="149"/>
      <c r="P65" s="149"/>
      <c r="Q65" s="149"/>
      <c r="R65" s="149"/>
      <c r="S65" s="149"/>
      <c r="T65" s="149"/>
      <c r="U65" s="149"/>
      <c r="V65" s="149"/>
      <c r="W65" s="149"/>
      <c r="X65" s="150"/>
      <c r="AB65" s="12" t="str">
        <f>IF(AND(B64="✔",I65=""),"←直接入力してください","")</f>
        <v/>
      </c>
    </row>
    <row r="66" spans="1:39" x14ac:dyDescent="0.2">
      <c r="D66" s="49" t="s">
        <v>165</v>
      </c>
      <c r="E66" s="63"/>
      <c r="F66" s="63"/>
      <c r="G66" s="63"/>
      <c r="H66" s="63"/>
      <c r="I66" s="63"/>
      <c r="J66" s="63"/>
      <c r="K66" s="63"/>
      <c r="L66" s="63"/>
      <c r="M66" s="63"/>
      <c r="N66" s="63"/>
      <c r="O66" s="63"/>
      <c r="P66" s="63"/>
      <c r="Q66" s="63"/>
      <c r="R66" s="63"/>
      <c r="S66" s="63"/>
      <c r="T66" s="63"/>
      <c r="U66" s="63"/>
      <c r="V66" s="63"/>
      <c r="W66" s="63"/>
      <c r="X66" s="63"/>
      <c r="Y66" s="63"/>
      <c r="AB66" s="12"/>
    </row>
    <row r="67" spans="1:39" x14ac:dyDescent="0.2">
      <c r="F67" s="66"/>
      <c r="K67" s="51" t="s">
        <v>166</v>
      </c>
    </row>
    <row r="68" spans="1:39" x14ac:dyDescent="0.2">
      <c r="B68" s="76"/>
      <c r="C68" s="8" t="s">
        <v>93</v>
      </c>
    </row>
    <row r="69" spans="1:39" x14ac:dyDescent="0.2">
      <c r="B69" s="201" t="str">
        <f>IF(AND(B64="✔",B68="✔"),"「プレカットを行う場合は、県内のプレカット工場で加工すること。」と「プレカットを一切使用しない。」のどちらかを✔してください。","")</f>
        <v/>
      </c>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11" t="str">
        <f>IF(B69="","","×")</f>
        <v/>
      </c>
    </row>
    <row r="70" spans="1:39" x14ac:dyDescent="0.2">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row>
    <row r="71" spans="1:39" x14ac:dyDescent="0.2">
      <c r="AA71" s="37" t="s">
        <v>78</v>
      </c>
    </row>
    <row r="72" spans="1:39" x14ac:dyDescent="0.2">
      <c r="T72" s="31"/>
    </row>
    <row r="73" spans="1:39" ht="18" customHeight="1" x14ac:dyDescent="0.2">
      <c r="D73" s="131" t="s">
        <v>54</v>
      </c>
      <c r="E73" s="132"/>
      <c r="F73" s="132"/>
      <c r="G73" s="132"/>
      <c r="H73" s="132"/>
      <c r="I73" s="132"/>
      <c r="J73" s="132"/>
      <c r="K73" s="132"/>
      <c r="L73" s="132"/>
      <c r="M73" s="132"/>
      <c r="N73" s="132"/>
      <c r="O73" s="132"/>
      <c r="P73" s="133"/>
      <c r="Q73" s="131" t="s">
        <v>53</v>
      </c>
      <c r="R73" s="132"/>
      <c r="S73" s="132"/>
      <c r="T73" s="133"/>
      <c r="U73" s="217" t="str">
        <f>IF(I31="併用住宅","併用住宅の場合、住宅部分の使用量","")</f>
        <v/>
      </c>
      <c r="V73" s="217"/>
      <c r="W73" s="217"/>
      <c r="X73" s="217"/>
      <c r="Y73" s="203" t="s">
        <v>87</v>
      </c>
      <c r="Z73" s="203"/>
      <c r="AA73" s="203"/>
    </row>
    <row r="74" spans="1:39" ht="18" customHeight="1" x14ac:dyDescent="0.2">
      <c r="D74" s="129" t="s">
        <v>88</v>
      </c>
      <c r="E74" s="130"/>
      <c r="F74" s="130"/>
      <c r="G74" s="130"/>
      <c r="H74" s="130"/>
      <c r="I74" s="130"/>
      <c r="J74" s="130"/>
      <c r="K74" s="130"/>
      <c r="L74" s="130"/>
      <c r="M74" s="130"/>
      <c r="N74" s="130"/>
      <c r="O74" s="130"/>
      <c r="P74" s="178"/>
      <c r="Q74" s="218"/>
      <c r="R74" s="219"/>
      <c r="S74" s="219"/>
      <c r="T74" s="220"/>
      <c r="U74" s="217"/>
      <c r="V74" s="217"/>
      <c r="W74" s="217"/>
      <c r="X74" s="217"/>
      <c r="Y74" s="214"/>
      <c r="Z74" s="214"/>
      <c r="AA74" s="214"/>
      <c r="AE74" s="8"/>
      <c r="AF74" s="8"/>
      <c r="AG74" s="8"/>
      <c r="AH74" s="32"/>
      <c r="AI74" s="33"/>
      <c r="AJ74" s="33"/>
      <c r="AK74" s="33"/>
      <c r="AL74" s="33"/>
      <c r="AM74" s="33"/>
    </row>
    <row r="75" spans="1:39" ht="18" customHeight="1" x14ac:dyDescent="0.2">
      <c r="D75" s="34"/>
      <c r="E75" s="183" t="s">
        <v>138</v>
      </c>
      <c r="F75" s="184"/>
      <c r="G75" s="184"/>
      <c r="H75" s="184"/>
      <c r="I75" s="184"/>
      <c r="J75" s="184"/>
      <c r="K75" s="184"/>
      <c r="L75" s="184"/>
      <c r="M75" s="184"/>
      <c r="N75" s="184"/>
      <c r="O75" s="184"/>
      <c r="P75" s="185"/>
      <c r="Q75" s="218"/>
      <c r="R75" s="219"/>
      <c r="S75" s="219"/>
      <c r="T75" s="220"/>
      <c r="U75" s="227"/>
      <c r="V75" s="227"/>
      <c r="W75" s="227"/>
      <c r="X75" s="227"/>
      <c r="Y75" s="175" t="str">
        <f>IF(OR(Q75="",Q74=""),"",ROUNDDOWN(Q75,1)*2)</f>
        <v/>
      </c>
      <c r="Z75" s="176"/>
      <c r="AA75" s="35" t="s">
        <v>59</v>
      </c>
      <c r="AE75" s="8"/>
      <c r="AF75" s="8"/>
      <c r="AG75" s="8"/>
      <c r="AH75" s="32"/>
      <c r="AI75" s="33"/>
      <c r="AJ75" s="33"/>
      <c r="AK75" s="33"/>
      <c r="AL75" s="33"/>
      <c r="AM75" s="33"/>
    </row>
    <row r="76" spans="1:39" ht="18" customHeight="1" x14ac:dyDescent="0.2">
      <c r="D76" s="18"/>
      <c r="E76" s="206" t="s">
        <v>139</v>
      </c>
      <c r="F76" s="207"/>
      <c r="G76" s="207"/>
      <c r="H76" s="207"/>
      <c r="I76" s="207"/>
      <c r="J76" s="207"/>
      <c r="K76" s="207"/>
      <c r="L76" s="207"/>
      <c r="M76" s="207"/>
      <c r="N76" s="207"/>
      <c r="O76" s="207"/>
      <c r="P76" s="208"/>
      <c r="Q76" s="229"/>
      <c r="R76" s="230"/>
      <c r="S76" s="230"/>
      <c r="T76" s="231"/>
      <c r="U76" s="228"/>
      <c r="V76" s="228"/>
      <c r="W76" s="228"/>
      <c r="X76" s="228"/>
      <c r="Y76" s="175" t="str">
        <f>IF(Q76="","",INT(Q76)*0.2)</f>
        <v/>
      </c>
      <c r="Z76" s="176"/>
      <c r="AA76" s="35" t="s">
        <v>59</v>
      </c>
      <c r="AE76" s="8"/>
      <c r="AF76" s="8"/>
      <c r="AG76" s="8"/>
      <c r="AH76" s="32"/>
      <c r="AI76" s="33"/>
      <c r="AJ76" s="33"/>
      <c r="AK76" s="33"/>
      <c r="AL76" s="33"/>
      <c r="AM76" s="33"/>
    </row>
    <row r="77" spans="1:39" ht="18" customHeight="1" x14ac:dyDescent="0.2">
      <c r="E77" s="23"/>
      <c r="X77" s="36" t="s">
        <v>77</v>
      </c>
      <c r="Y77" s="175" t="str">
        <f>IF(OR(SUM(Y75:Z76)=0,Q74=""),"",IF(AND(B20="✔",B24="✔",B38="✔",B43="✔",B48="✔",B55="✔",B61="✔",OR(B64="✔",B68="✔"),B69=""),MIN(25,SUM(Y75:Z76)),0))</f>
        <v/>
      </c>
      <c r="Z77" s="176"/>
      <c r="AA77" s="35" t="s">
        <v>0</v>
      </c>
      <c r="AB77" s="12" t="str">
        <f>IF(AND(Y77=0),"←合計金額が算出されない場合は、前のページにチェック漏れ等がありますので御確認ください。","")</f>
        <v/>
      </c>
    </row>
    <row r="78" spans="1:39" x14ac:dyDescent="0.2">
      <c r="A78" s="23" t="s">
        <v>135</v>
      </c>
    </row>
    <row r="79" spans="1:39" x14ac:dyDescent="0.2">
      <c r="A79" s="23"/>
      <c r="B79" s="50" t="s">
        <v>96</v>
      </c>
    </row>
    <row r="80" spans="1:39" x14ac:dyDescent="0.2">
      <c r="A80" s="23" t="s">
        <v>136</v>
      </c>
    </row>
    <row r="81" spans="1:30" x14ac:dyDescent="0.2">
      <c r="A81" s="23"/>
      <c r="B81" s="50" t="s">
        <v>96</v>
      </c>
    </row>
    <row r="82" spans="1:30" x14ac:dyDescent="0.2">
      <c r="A82" s="23"/>
      <c r="B82" s="50"/>
      <c r="C82" s="60" t="s">
        <v>134</v>
      </c>
    </row>
    <row r="83" spans="1:30" x14ac:dyDescent="0.2">
      <c r="C83" s="61" t="s">
        <v>152</v>
      </c>
    </row>
    <row r="84" spans="1:30" x14ac:dyDescent="0.2">
      <c r="A84" s="23" t="s">
        <v>137</v>
      </c>
    </row>
    <row r="85" spans="1:30" s="38" customFormat="1" x14ac:dyDescent="0.2"/>
    <row r="86" spans="1:30" x14ac:dyDescent="0.2">
      <c r="A86" s="8" t="s">
        <v>60</v>
      </c>
      <c r="Y86" s="203" t="s">
        <v>87</v>
      </c>
      <c r="Z86" s="203"/>
      <c r="AA86" s="203"/>
    </row>
    <row r="87" spans="1:30" ht="14.25" customHeight="1" x14ac:dyDescent="0.2">
      <c r="B87" s="8" t="s">
        <v>58</v>
      </c>
      <c r="G87" s="39"/>
      <c r="Y87" s="214"/>
      <c r="Z87" s="214"/>
      <c r="AA87" s="214"/>
    </row>
    <row r="88" spans="1:30" x14ac:dyDescent="0.2">
      <c r="B88" s="8" t="s">
        <v>217</v>
      </c>
      <c r="Y88" s="212" t="str">
        <f>IF(AND(Y77&lt;&gt;"",Y77&gt;=0.2,OR(B90="✔",P90="✔")),IF(B53="✔",0,10),"")</f>
        <v/>
      </c>
      <c r="Z88" s="213"/>
      <c r="AA88" s="35" t="s">
        <v>0</v>
      </c>
      <c r="AD88" s="11" t="s">
        <v>81</v>
      </c>
    </row>
    <row r="89" spans="1:30" ht="7" customHeight="1" x14ac:dyDescent="0.2">
      <c r="G89" s="39"/>
    </row>
    <row r="90" spans="1:30" x14ac:dyDescent="0.2">
      <c r="B90" s="76"/>
      <c r="C90" s="8" t="s">
        <v>56</v>
      </c>
      <c r="P90" s="76"/>
      <c r="Q90" s="8" t="s">
        <v>196</v>
      </c>
      <c r="AA90" s="8"/>
    </row>
    <row r="91" spans="1:30" ht="13.5" customHeight="1" x14ac:dyDescent="0.2">
      <c r="C91" s="8" t="s">
        <v>57</v>
      </c>
      <c r="Q91" s="211"/>
      <c r="R91" s="211"/>
      <c r="S91" s="211"/>
      <c r="T91" s="211"/>
      <c r="U91" s="211"/>
      <c r="V91" s="211"/>
      <c r="W91" s="211"/>
      <c r="X91" s="211"/>
      <c r="Y91" s="211"/>
      <c r="Z91" s="211"/>
      <c r="AA91" s="211"/>
    </row>
    <row r="92" spans="1:30" x14ac:dyDescent="0.2">
      <c r="Q92" s="211"/>
      <c r="R92" s="211"/>
      <c r="S92" s="211"/>
      <c r="T92" s="211"/>
      <c r="U92" s="211"/>
      <c r="V92" s="211"/>
      <c r="W92" s="211"/>
      <c r="X92" s="211"/>
      <c r="Y92" s="211"/>
      <c r="Z92" s="211"/>
      <c r="AA92" s="211"/>
    </row>
    <row r="93" spans="1:30" x14ac:dyDescent="0.2">
      <c r="C93" s="23" t="s">
        <v>51</v>
      </c>
      <c r="Q93" s="23" t="s">
        <v>51</v>
      </c>
      <c r="AA93" s="8"/>
    </row>
    <row r="94" spans="1:30" ht="13.5" customHeight="1" x14ac:dyDescent="0.2">
      <c r="C94" s="210" t="s">
        <v>55</v>
      </c>
      <c r="D94" s="211"/>
      <c r="E94" s="211"/>
      <c r="F94" s="211"/>
      <c r="G94" s="211"/>
      <c r="H94" s="211"/>
      <c r="I94" s="211"/>
      <c r="J94" s="211"/>
      <c r="K94" s="211"/>
      <c r="L94" s="211"/>
      <c r="M94" s="211"/>
      <c r="N94" s="211"/>
      <c r="Q94" s="210" t="s">
        <v>52</v>
      </c>
      <c r="R94" s="210"/>
      <c r="S94" s="210"/>
      <c r="T94" s="210"/>
      <c r="U94" s="210"/>
      <c r="V94" s="210"/>
      <c r="W94" s="210"/>
      <c r="X94" s="210"/>
      <c r="Y94" s="210"/>
      <c r="Z94" s="210"/>
      <c r="AA94" s="210"/>
    </row>
    <row r="95" spans="1:30" x14ac:dyDescent="0.2">
      <c r="C95" s="211"/>
      <c r="D95" s="211"/>
      <c r="E95" s="211"/>
      <c r="F95" s="211"/>
      <c r="G95" s="211"/>
      <c r="H95" s="211"/>
      <c r="I95" s="211"/>
      <c r="J95" s="211"/>
      <c r="K95" s="211"/>
      <c r="L95" s="211"/>
      <c r="M95" s="211"/>
      <c r="N95" s="211"/>
      <c r="Q95" s="210"/>
      <c r="R95" s="210"/>
      <c r="S95" s="210"/>
      <c r="T95" s="210"/>
      <c r="U95" s="210"/>
      <c r="V95" s="210"/>
      <c r="W95" s="210"/>
      <c r="X95" s="210"/>
      <c r="Y95" s="210"/>
      <c r="Z95" s="210"/>
      <c r="AA95" s="210"/>
    </row>
    <row r="96" spans="1:30" x14ac:dyDescent="0.2">
      <c r="C96" s="52" t="s">
        <v>94</v>
      </c>
      <c r="D96" s="53"/>
      <c r="E96" s="53"/>
      <c r="F96" s="53"/>
      <c r="G96" s="53"/>
      <c r="H96" s="53"/>
      <c r="I96" s="53"/>
      <c r="J96" s="53"/>
      <c r="K96" s="53"/>
      <c r="L96" s="53"/>
      <c r="M96" s="53"/>
      <c r="N96" s="53"/>
      <c r="Q96" s="52" t="s">
        <v>94</v>
      </c>
      <c r="R96" s="53"/>
      <c r="S96" s="53"/>
      <c r="T96" s="53"/>
      <c r="U96" s="53"/>
      <c r="V96" s="53"/>
      <c r="W96" s="53"/>
      <c r="X96" s="53"/>
      <c r="Y96" s="53"/>
      <c r="Z96" s="53"/>
      <c r="AA96" s="53"/>
    </row>
    <row r="97" spans="1:30" ht="25.5" customHeight="1" x14ac:dyDescent="0.2">
      <c r="C97" s="232" t="s">
        <v>194</v>
      </c>
      <c r="D97" s="232"/>
      <c r="E97" s="232"/>
      <c r="F97" s="232"/>
      <c r="G97" s="232"/>
      <c r="H97" s="232"/>
      <c r="I97" s="232"/>
      <c r="J97" s="232"/>
      <c r="K97" s="232"/>
      <c r="L97" s="232"/>
      <c r="M97" s="232"/>
      <c r="N97" s="232"/>
      <c r="Q97" s="232" t="s">
        <v>195</v>
      </c>
      <c r="R97" s="232"/>
      <c r="S97" s="232"/>
      <c r="T97" s="232"/>
      <c r="U97" s="232"/>
      <c r="V97" s="232"/>
      <c r="W97" s="232"/>
      <c r="X97" s="232"/>
      <c r="Y97" s="232"/>
      <c r="Z97" s="232"/>
      <c r="AA97" s="232"/>
    </row>
    <row r="98" spans="1:30" ht="13.5" customHeight="1" x14ac:dyDescent="0.2">
      <c r="D98" s="41"/>
      <c r="E98" s="41"/>
      <c r="F98" s="41"/>
      <c r="G98" s="41"/>
      <c r="H98" s="41"/>
      <c r="I98" s="41"/>
      <c r="J98" s="41"/>
      <c r="K98" s="41"/>
      <c r="L98" s="41"/>
      <c r="M98" s="41"/>
      <c r="N98" s="41"/>
      <c r="Q98" s="62" t="s">
        <v>211</v>
      </c>
      <c r="R98" s="42"/>
      <c r="S98" s="42"/>
      <c r="T98" s="42"/>
      <c r="U98" s="42"/>
      <c r="V98" s="42"/>
      <c r="W98" s="42"/>
      <c r="X98" s="42"/>
      <c r="Y98" s="42"/>
      <c r="Z98" s="42"/>
      <c r="AA98" s="42"/>
    </row>
    <row r="99" spans="1:30" ht="7" customHeight="1" x14ac:dyDescent="0.2">
      <c r="G99" s="39"/>
    </row>
    <row r="100" spans="1:30" x14ac:dyDescent="0.2">
      <c r="C100" s="216" t="s">
        <v>82</v>
      </c>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42"/>
    </row>
    <row r="101" spans="1:30" x14ac:dyDescent="0.2">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42"/>
    </row>
    <row r="102" spans="1:30" ht="13.5" customHeight="1" x14ac:dyDescent="0.2">
      <c r="Y102" s="43"/>
      <c r="Z102" s="43"/>
      <c r="AA102" s="43"/>
    </row>
    <row r="103" spans="1:30" x14ac:dyDescent="0.2">
      <c r="A103" s="8" t="s">
        <v>66</v>
      </c>
      <c r="G103" s="39"/>
      <c r="Y103" s="215" t="s">
        <v>87</v>
      </c>
      <c r="Z103" s="215"/>
      <c r="AA103" s="215"/>
    </row>
    <row r="104" spans="1:30" ht="13.5" customHeight="1" x14ac:dyDescent="0.2">
      <c r="B104" s="8" t="s">
        <v>184</v>
      </c>
      <c r="G104" s="39"/>
      <c r="Y104" s="214"/>
      <c r="Z104" s="214"/>
      <c r="AA104" s="214"/>
    </row>
    <row r="105" spans="1:30" x14ac:dyDescent="0.2">
      <c r="B105" s="81" t="s">
        <v>185</v>
      </c>
      <c r="G105" s="39"/>
      <c r="Y105" s="212" t="str">
        <f>IF(AND(Y77&gt;=0.2,B110="✔",B112="✔",B115="✔",B118="✔"),10,IF(AND(Y77&gt;=0.2,B110="✔",B112="✔",B120="✔"),10,IF(AND(B112="✔",B122="✔",B110=""),10,"")))</f>
        <v/>
      </c>
      <c r="Z105" s="213"/>
      <c r="AA105" s="35" t="s">
        <v>0</v>
      </c>
    </row>
    <row r="106" spans="1:30" x14ac:dyDescent="0.2">
      <c r="B106" s="81" t="s">
        <v>186</v>
      </c>
      <c r="G106" s="39"/>
      <c r="Y106" s="80"/>
      <c r="Z106" s="80"/>
      <c r="AA106" s="79"/>
    </row>
    <row r="107" spans="1:30" x14ac:dyDescent="0.2">
      <c r="B107" s="81" t="s">
        <v>202</v>
      </c>
      <c r="G107" s="39"/>
      <c r="Y107" s="80"/>
      <c r="Z107" s="80"/>
      <c r="AA107" s="79"/>
    </row>
    <row r="108" spans="1:30" ht="9" customHeight="1" x14ac:dyDescent="0.2">
      <c r="G108" s="39"/>
      <c r="Y108" s="80"/>
      <c r="Z108" s="80"/>
      <c r="AA108" s="79"/>
    </row>
    <row r="109" spans="1:30" ht="7" customHeight="1" x14ac:dyDescent="0.2">
      <c r="G109" s="39"/>
    </row>
    <row r="110" spans="1:30" x14ac:dyDescent="0.2">
      <c r="B110" s="76"/>
      <c r="C110" s="8" t="s">
        <v>214</v>
      </c>
      <c r="G110" s="39"/>
      <c r="AD110" s="11" t="s">
        <v>81</v>
      </c>
    </row>
    <row r="111" spans="1:30" ht="7" customHeight="1" x14ac:dyDescent="0.2">
      <c r="G111" s="39"/>
    </row>
    <row r="112" spans="1:30" x14ac:dyDescent="0.2">
      <c r="B112" s="76"/>
      <c r="C112" s="8" t="s">
        <v>201</v>
      </c>
      <c r="G112" s="39"/>
    </row>
    <row r="113" spans="2:28" x14ac:dyDescent="0.2">
      <c r="C113" s="44" t="s">
        <v>179</v>
      </c>
      <c r="G113" s="39"/>
    </row>
    <row r="114" spans="2:28" ht="7" customHeight="1" x14ac:dyDescent="0.2">
      <c r="G114" s="39"/>
    </row>
    <row r="115" spans="2:28" x14ac:dyDescent="0.2">
      <c r="B115" s="76"/>
      <c r="C115" s="39" t="s">
        <v>198</v>
      </c>
      <c r="G115" s="39"/>
    </row>
    <row r="116" spans="2:28" x14ac:dyDescent="0.2">
      <c r="C116" s="44" t="s">
        <v>121</v>
      </c>
      <c r="G116" s="39"/>
    </row>
    <row r="117" spans="2:28" ht="7" customHeight="1" x14ac:dyDescent="0.2">
      <c r="G117" s="39"/>
    </row>
    <row r="118" spans="2:28" x14ac:dyDescent="0.2">
      <c r="B118" s="76"/>
      <c r="C118" s="39" t="s">
        <v>199</v>
      </c>
      <c r="G118" s="39"/>
    </row>
    <row r="119" spans="2:28" ht="7" customHeight="1" x14ac:dyDescent="0.2">
      <c r="G119" s="39"/>
    </row>
    <row r="120" spans="2:28" x14ac:dyDescent="0.2">
      <c r="B120" s="76"/>
      <c r="C120" s="8" t="s">
        <v>200</v>
      </c>
      <c r="G120" s="39"/>
    </row>
    <row r="121" spans="2:28" ht="7.5" customHeight="1" x14ac:dyDescent="0.2">
      <c r="G121" s="39"/>
    </row>
    <row r="122" spans="2:28" x14ac:dyDescent="0.2">
      <c r="B122" s="76"/>
      <c r="C122" s="8" t="s">
        <v>197</v>
      </c>
      <c r="G122" s="39"/>
    </row>
    <row r="123" spans="2:28" ht="7" customHeight="1" x14ac:dyDescent="0.2">
      <c r="G123" s="39"/>
    </row>
    <row r="124" spans="2:28" ht="15" customHeight="1" x14ac:dyDescent="0.2">
      <c r="B124" s="177" t="s">
        <v>7</v>
      </c>
      <c r="C124" s="177"/>
      <c r="D124" s="177"/>
      <c r="E124" s="177"/>
      <c r="F124" s="177"/>
      <c r="G124" s="177"/>
      <c r="H124" s="163" t="s">
        <v>159</v>
      </c>
      <c r="I124" s="163"/>
      <c r="J124" s="163"/>
      <c r="K124" s="163"/>
      <c r="L124" s="163"/>
      <c r="M124" s="163"/>
      <c r="N124" s="163"/>
      <c r="O124" s="171"/>
      <c r="P124" s="171"/>
      <c r="Q124" s="171"/>
      <c r="R124" s="171"/>
      <c r="S124" s="171"/>
      <c r="T124" s="171"/>
      <c r="U124" s="171"/>
      <c r="V124" s="171"/>
      <c r="W124" s="171"/>
      <c r="X124" s="171"/>
      <c r="Y124" s="171"/>
      <c r="Z124" s="171"/>
      <c r="AB124" s="12" t="str">
        <f>IF(AND(O124="",Y105=10),"→申請者の申請時住所の小学校区を記載してください。","")</f>
        <v/>
      </c>
    </row>
    <row r="125" spans="2:28" ht="15" customHeight="1" x14ac:dyDescent="0.2">
      <c r="B125" s="177"/>
      <c r="C125" s="177"/>
      <c r="D125" s="177"/>
      <c r="E125" s="177"/>
      <c r="F125" s="177"/>
      <c r="G125" s="177"/>
      <c r="H125" s="163" t="s">
        <v>160</v>
      </c>
      <c r="I125" s="163"/>
      <c r="J125" s="163"/>
      <c r="K125" s="163"/>
      <c r="L125" s="163"/>
      <c r="M125" s="163"/>
      <c r="N125" s="163"/>
      <c r="O125" s="171"/>
      <c r="P125" s="171"/>
      <c r="Q125" s="171"/>
      <c r="R125" s="171"/>
      <c r="S125" s="171"/>
      <c r="T125" s="171"/>
      <c r="U125" s="171"/>
      <c r="V125" s="171"/>
      <c r="W125" s="171"/>
      <c r="X125" s="171"/>
      <c r="Y125" s="171"/>
      <c r="Z125" s="171"/>
      <c r="AB125" s="12" t="str">
        <f>IF(AND(O125="",Y105=10),"→申請者の住宅建設地の小学校区を記載してください。","")</f>
        <v/>
      </c>
    </row>
    <row r="126" spans="2:28" ht="15" customHeight="1" x14ac:dyDescent="0.2">
      <c r="B126" s="183" t="s">
        <v>161</v>
      </c>
      <c r="C126" s="184"/>
      <c r="D126" s="184"/>
      <c r="E126" s="184"/>
      <c r="F126" s="184"/>
      <c r="G126" s="185"/>
      <c r="H126" s="163" t="s">
        <v>14</v>
      </c>
      <c r="I126" s="163"/>
      <c r="J126" s="163"/>
      <c r="K126" s="163"/>
      <c r="L126" s="163"/>
      <c r="M126" s="163"/>
      <c r="N126" s="163"/>
      <c r="O126" s="171"/>
      <c r="P126" s="171"/>
      <c r="Q126" s="171"/>
      <c r="R126" s="171"/>
      <c r="S126" s="171"/>
      <c r="T126" s="171"/>
      <c r="U126" s="171"/>
      <c r="V126" s="171"/>
      <c r="W126" s="171"/>
      <c r="X126" s="171"/>
      <c r="Y126" s="171"/>
      <c r="Z126" s="171"/>
      <c r="AB126" s="12" t="str">
        <f>IF(AND(O126="",Y105=10),"→同居、近居対象の親族世帯の住所を記載してください。","")</f>
        <v/>
      </c>
    </row>
    <row r="127" spans="2:28" ht="15" customHeight="1" x14ac:dyDescent="0.2">
      <c r="B127" s="186"/>
      <c r="C127" s="146"/>
      <c r="D127" s="146"/>
      <c r="E127" s="146"/>
      <c r="F127" s="146"/>
      <c r="G127" s="187"/>
      <c r="H127" s="163" t="s">
        <v>162</v>
      </c>
      <c r="I127" s="163"/>
      <c r="J127" s="163"/>
      <c r="K127" s="163"/>
      <c r="L127" s="163"/>
      <c r="M127" s="163"/>
      <c r="N127" s="163"/>
      <c r="O127" s="171"/>
      <c r="P127" s="171"/>
      <c r="Q127" s="171"/>
      <c r="R127" s="171"/>
      <c r="S127" s="171"/>
      <c r="T127" s="171"/>
      <c r="U127" s="171"/>
      <c r="V127" s="171"/>
      <c r="W127" s="171"/>
      <c r="X127" s="171"/>
      <c r="Y127" s="171"/>
      <c r="Z127" s="171"/>
      <c r="AB127" s="12" t="str">
        <f>IF(AND(O127="",Y105=10),"→同居、近居対象の親族世帯の小学校区を記載してください。","")</f>
        <v/>
      </c>
    </row>
    <row r="128" spans="2:28" ht="14.25" customHeight="1" x14ac:dyDescent="0.2">
      <c r="B128" s="188"/>
      <c r="C128" s="189"/>
      <c r="D128" s="189"/>
      <c r="E128" s="189"/>
      <c r="F128" s="189"/>
      <c r="G128" s="190"/>
      <c r="H128" s="163" t="s">
        <v>212</v>
      </c>
      <c r="I128" s="163"/>
      <c r="J128" s="163"/>
      <c r="K128" s="163"/>
      <c r="L128" s="163"/>
      <c r="M128" s="163"/>
      <c r="N128" s="163"/>
      <c r="O128" s="171"/>
      <c r="P128" s="171"/>
      <c r="Q128" s="171"/>
      <c r="R128" s="171"/>
      <c r="S128" s="171"/>
      <c r="T128" s="171"/>
      <c r="U128" s="171"/>
      <c r="V128" s="171"/>
      <c r="W128" s="171"/>
      <c r="X128" s="171"/>
      <c r="Y128" s="171"/>
      <c r="Z128" s="171"/>
      <c r="AB128" s="12" t="str">
        <f>IF(AND(O128="",Y105=10),"→選択してください。","")</f>
        <v/>
      </c>
    </row>
    <row r="129" spans="1:30" ht="15.75" customHeight="1" x14ac:dyDescent="0.2">
      <c r="C129" s="54" t="s">
        <v>94</v>
      </c>
      <c r="G129" s="39"/>
    </row>
    <row r="130" spans="1:30" x14ac:dyDescent="0.2">
      <c r="C130" s="55" t="s">
        <v>193</v>
      </c>
      <c r="D130" s="40"/>
      <c r="E130" s="40"/>
      <c r="F130" s="40"/>
      <c r="G130" s="40"/>
      <c r="H130" s="40"/>
      <c r="I130" s="40"/>
      <c r="J130" s="40"/>
      <c r="K130" s="40"/>
      <c r="L130" s="40"/>
      <c r="M130" s="40"/>
      <c r="N130" s="40"/>
    </row>
    <row r="131" spans="1:30" ht="13.5" customHeight="1" x14ac:dyDescent="0.2">
      <c r="C131" s="55" t="s">
        <v>213</v>
      </c>
      <c r="D131" s="42"/>
      <c r="E131" s="42"/>
      <c r="F131" s="42"/>
      <c r="G131" s="42"/>
      <c r="H131" s="42"/>
      <c r="I131" s="42"/>
      <c r="J131" s="42"/>
      <c r="K131" s="42"/>
      <c r="L131" s="42"/>
      <c r="M131" s="42"/>
      <c r="N131" s="42"/>
      <c r="O131" s="39"/>
      <c r="P131" s="39"/>
      <c r="Q131" s="39"/>
      <c r="R131" s="39"/>
      <c r="S131" s="39"/>
      <c r="T131" s="39"/>
      <c r="U131" s="39"/>
      <c r="V131" s="39"/>
    </row>
    <row r="132" spans="1:30" x14ac:dyDescent="0.2">
      <c r="G132" s="39"/>
      <c r="AA132" s="37" t="s">
        <v>78</v>
      </c>
    </row>
    <row r="133" spans="1:30" x14ac:dyDescent="0.2">
      <c r="A133" s="8" t="s">
        <v>150</v>
      </c>
      <c r="Y133" s="203" t="s">
        <v>87</v>
      </c>
      <c r="Z133" s="203"/>
      <c r="AA133" s="203"/>
    </row>
    <row r="134" spans="1:30" ht="12.75" customHeight="1" x14ac:dyDescent="0.2">
      <c r="B134" s="128" t="s">
        <v>143</v>
      </c>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87"/>
      <c r="Y134" s="203"/>
      <c r="Z134" s="203"/>
      <c r="AA134" s="203"/>
    </row>
    <row r="135" spans="1:30" x14ac:dyDescent="0.2">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87"/>
      <c r="Y135" s="198" t="str">
        <f>IF(AND(Y77&lt;&gt;"",Y77&gt;=0.2,B139="✔",(AC142+AC150+AC159)&gt;=2),MIN(15,SUM(Y148,Y158,Y165)),"")</f>
        <v/>
      </c>
      <c r="Z135" s="199"/>
      <c r="AA135" s="35" t="s">
        <v>0</v>
      </c>
    </row>
    <row r="136" spans="1:30" x14ac:dyDescent="0.2">
      <c r="B136" s="45"/>
      <c r="C136" s="172" t="s">
        <v>188</v>
      </c>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row>
    <row r="137" spans="1:30" ht="13.5" customHeight="1" x14ac:dyDescent="0.2">
      <c r="B137" s="45"/>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row>
    <row r="138" spans="1:30" ht="7" customHeight="1" x14ac:dyDescent="0.2">
      <c r="G138" s="39"/>
    </row>
    <row r="139" spans="1:30" x14ac:dyDescent="0.2">
      <c r="B139" s="76"/>
      <c r="C139" s="8" t="s">
        <v>28</v>
      </c>
      <c r="H139" s="8" t="s">
        <v>177</v>
      </c>
      <c r="AD139" s="11" t="s">
        <v>81</v>
      </c>
    </row>
    <row r="141" spans="1:30" ht="7" customHeight="1" x14ac:dyDescent="0.2">
      <c r="G141" s="39"/>
    </row>
    <row r="142" spans="1:30" ht="13.5" customHeight="1" x14ac:dyDescent="0.2">
      <c r="B142" s="76"/>
      <c r="C142" s="8" t="s">
        <v>140</v>
      </c>
      <c r="H142" s="128" t="s">
        <v>146</v>
      </c>
      <c r="I142" s="128"/>
      <c r="J142" s="128"/>
      <c r="K142" s="128"/>
      <c r="L142" s="128"/>
      <c r="M142" s="128"/>
      <c r="N142" s="128"/>
      <c r="O142" s="128"/>
      <c r="P142" s="128"/>
      <c r="Q142" s="128"/>
      <c r="R142" s="128"/>
      <c r="S142" s="128"/>
      <c r="T142" s="128"/>
      <c r="U142" s="128"/>
      <c r="V142" s="128"/>
      <c r="W142" s="128"/>
      <c r="X142" s="128"/>
      <c r="Y142" s="128"/>
      <c r="Z142" s="128"/>
      <c r="AA142" s="128"/>
      <c r="AC142" s="11">
        <f>IF(AND(B142="✔",N147&gt;=7),1,0)</f>
        <v>0</v>
      </c>
    </row>
    <row r="143" spans="1:30" x14ac:dyDescent="0.2">
      <c r="H143" s="128"/>
      <c r="I143" s="128"/>
      <c r="J143" s="128"/>
      <c r="K143" s="128"/>
      <c r="L143" s="128"/>
      <c r="M143" s="128"/>
      <c r="N143" s="128"/>
      <c r="O143" s="128"/>
      <c r="P143" s="128"/>
      <c r="Q143" s="128"/>
      <c r="R143" s="128"/>
      <c r="S143" s="128"/>
      <c r="T143" s="128"/>
      <c r="U143" s="128"/>
      <c r="V143" s="128"/>
      <c r="W143" s="128"/>
      <c r="X143" s="128"/>
      <c r="Y143" s="128"/>
      <c r="Z143" s="128"/>
      <c r="AA143" s="128"/>
    </row>
    <row r="144" spans="1:30" x14ac:dyDescent="0.2">
      <c r="H144" s="128"/>
      <c r="I144" s="128"/>
      <c r="J144" s="128"/>
      <c r="K144" s="128"/>
      <c r="L144" s="128"/>
      <c r="M144" s="128"/>
      <c r="N144" s="128"/>
      <c r="O144" s="128"/>
      <c r="P144" s="128"/>
      <c r="Q144" s="128"/>
      <c r="R144" s="128"/>
      <c r="S144" s="128"/>
      <c r="T144" s="128"/>
      <c r="U144" s="128"/>
      <c r="V144" s="128"/>
      <c r="W144" s="128"/>
      <c r="X144" s="128"/>
      <c r="Y144" s="128"/>
      <c r="Z144" s="128"/>
      <c r="AA144" s="128"/>
    </row>
    <row r="145" spans="2:29" x14ac:dyDescent="0.2">
      <c r="H145" s="128"/>
      <c r="I145" s="128"/>
      <c r="J145" s="128"/>
      <c r="K145" s="128"/>
      <c r="L145" s="128"/>
      <c r="M145" s="128"/>
      <c r="N145" s="128"/>
      <c r="O145" s="128"/>
      <c r="P145" s="128"/>
      <c r="Q145" s="128"/>
      <c r="R145" s="128"/>
      <c r="S145" s="128"/>
      <c r="T145" s="128"/>
      <c r="U145" s="128"/>
      <c r="V145" s="128"/>
      <c r="W145" s="128"/>
      <c r="X145" s="128"/>
      <c r="Y145" s="128"/>
      <c r="Z145" s="128"/>
      <c r="AA145" s="128"/>
    </row>
    <row r="146" spans="2:29" x14ac:dyDescent="0.2">
      <c r="H146" s="201" t="s">
        <v>144</v>
      </c>
      <c r="I146" s="201"/>
      <c r="J146" s="201"/>
      <c r="K146" s="201"/>
      <c r="L146" s="201"/>
      <c r="M146" s="201"/>
      <c r="N146" s="201"/>
      <c r="O146" s="201"/>
      <c r="P146" s="201"/>
      <c r="Q146" s="201"/>
      <c r="R146" s="201"/>
      <c r="S146" s="201"/>
      <c r="T146" s="201"/>
      <c r="U146" s="201"/>
      <c r="V146" s="201"/>
      <c r="W146" s="201"/>
      <c r="X146" s="202"/>
      <c r="Y146" s="203" t="s">
        <v>87</v>
      </c>
      <c r="Z146" s="203"/>
      <c r="AA146" s="203"/>
    </row>
    <row r="147" spans="2:29" ht="13.5" customHeight="1" x14ac:dyDescent="0.2">
      <c r="D147" s="8" t="s">
        <v>141</v>
      </c>
      <c r="N147" s="157"/>
      <c r="O147" s="158"/>
      <c r="P147" s="159"/>
      <c r="Q147" s="8" t="s">
        <v>86</v>
      </c>
      <c r="Y147" s="203"/>
      <c r="Z147" s="203"/>
      <c r="AA147" s="203"/>
      <c r="AB147" s="12" t="str">
        <f>IF(AND(B142="✔",N147=""),"←建築大工技能を活用した見付面積を入力してください。","")</f>
        <v/>
      </c>
    </row>
    <row r="148" spans="2:29" x14ac:dyDescent="0.2">
      <c r="C148" s="51" t="s">
        <v>171</v>
      </c>
      <c r="H148" s="45"/>
      <c r="I148" s="45"/>
      <c r="J148" s="45"/>
      <c r="K148" s="45"/>
      <c r="L148" s="45"/>
      <c r="M148" s="45"/>
      <c r="N148" s="45"/>
      <c r="O148" s="45"/>
      <c r="P148" s="45"/>
      <c r="Q148" s="45"/>
      <c r="R148" s="45"/>
      <c r="S148" s="45"/>
      <c r="T148" s="45"/>
      <c r="U148" s="45"/>
      <c r="V148" s="45"/>
      <c r="W148" s="45"/>
      <c r="X148" s="45"/>
      <c r="Y148" s="198" t="str">
        <f>IF(AND(N147&gt;=7,B142="✔"),INT(N147)*1.1,"")</f>
        <v/>
      </c>
      <c r="Z148" s="199"/>
      <c r="AA148" s="35" t="s">
        <v>0</v>
      </c>
    </row>
    <row r="150" spans="2:29" x14ac:dyDescent="0.2">
      <c r="B150" s="76"/>
      <c r="C150" s="8" t="s">
        <v>148</v>
      </c>
      <c r="H150" s="67" t="s">
        <v>168</v>
      </c>
      <c r="AC150" s="11">
        <f>IF(AND(B150="✔",N154&gt;=7),1,0)</f>
        <v>0</v>
      </c>
    </row>
    <row r="151" spans="2:29" x14ac:dyDescent="0.2">
      <c r="H151" s="67" t="s">
        <v>169</v>
      </c>
    </row>
    <row r="152" spans="2:29" x14ac:dyDescent="0.2">
      <c r="H152" s="8" t="s">
        <v>181</v>
      </c>
    </row>
    <row r="153" spans="2:29" ht="13.5" customHeight="1" x14ac:dyDescent="0.2">
      <c r="H153" s="201" t="s">
        <v>182</v>
      </c>
      <c r="I153" s="201"/>
      <c r="J153" s="201"/>
      <c r="K153" s="201"/>
      <c r="L153" s="201"/>
      <c r="M153" s="201"/>
      <c r="N153" s="201"/>
      <c r="O153" s="201"/>
      <c r="P153" s="201"/>
      <c r="Q153" s="201"/>
      <c r="R153" s="201"/>
      <c r="S153" s="201"/>
      <c r="T153" s="201"/>
      <c r="U153" s="201"/>
      <c r="V153" s="201"/>
      <c r="W153" s="201"/>
      <c r="X153" s="160"/>
      <c r="Y153" s="10"/>
      <c r="AB153" s="65" t="str">
        <f>IF(AND(N154&gt;0,R154=""),"←こて塗り仕上げの材料を選択してください。",IF(AND(R154="その他のこて塗り",V154=""),"←こて塗りの材料を記載してください。",""))</f>
        <v/>
      </c>
    </row>
    <row r="154" spans="2:29" x14ac:dyDescent="0.2">
      <c r="D154" s="8" t="s">
        <v>164</v>
      </c>
      <c r="N154" s="157"/>
      <c r="O154" s="158"/>
      <c r="P154" s="159"/>
      <c r="Q154" s="8" t="s">
        <v>86</v>
      </c>
      <c r="R154" s="204"/>
      <c r="S154" s="204"/>
      <c r="T154" s="204"/>
      <c r="U154" s="204"/>
      <c r="V154" s="205"/>
      <c r="W154" s="134"/>
      <c r="X154" s="134"/>
      <c r="Y154" s="134"/>
      <c r="Z154" s="134"/>
      <c r="AB154" s="12" t="str">
        <f>IF(AND(B150="✔",N154=""),"←こて塗りの面積を入力してください。","")</f>
        <v/>
      </c>
      <c r="AC154" s="65"/>
    </row>
    <row r="155" spans="2:29" x14ac:dyDescent="0.2">
      <c r="C155" s="51" t="s">
        <v>170</v>
      </c>
      <c r="Y155" s="63"/>
      <c r="Z155" s="63"/>
      <c r="AB155" s="12"/>
      <c r="AC155" s="65"/>
    </row>
    <row r="156" spans="2:29" x14ac:dyDescent="0.2">
      <c r="Y156" s="203" t="s">
        <v>87</v>
      </c>
      <c r="Z156" s="203"/>
      <c r="AA156" s="203"/>
    </row>
    <row r="157" spans="2:29" x14ac:dyDescent="0.2">
      <c r="Y157" s="203"/>
      <c r="Z157" s="203"/>
      <c r="AA157" s="203"/>
    </row>
    <row r="158" spans="2:29" x14ac:dyDescent="0.2">
      <c r="Y158" s="198" t="str">
        <f>IF(AND(N154&gt;=7,B150="✔"),INT(N154)*1.3,"")</f>
        <v/>
      </c>
      <c r="Z158" s="199"/>
      <c r="AA158" s="35" t="s">
        <v>0</v>
      </c>
    </row>
    <row r="159" spans="2:29" x14ac:dyDescent="0.2">
      <c r="B159" s="76"/>
      <c r="C159" s="8" t="s">
        <v>149</v>
      </c>
      <c r="H159" s="128" t="s">
        <v>147</v>
      </c>
      <c r="I159" s="128"/>
      <c r="J159" s="128"/>
      <c r="K159" s="128"/>
      <c r="L159" s="128"/>
      <c r="M159" s="128"/>
      <c r="N159" s="128"/>
      <c r="O159" s="128"/>
      <c r="P159" s="128"/>
      <c r="Q159" s="128"/>
      <c r="R159" s="128"/>
      <c r="S159" s="128"/>
      <c r="T159" s="128"/>
      <c r="U159" s="128"/>
      <c r="V159" s="128"/>
      <c r="W159" s="128"/>
      <c r="X159" s="128"/>
      <c r="Y159" s="128"/>
      <c r="Z159" s="128"/>
      <c r="AA159" s="128"/>
      <c r="AC159" s="11">
        <f>IF(AND(B159="✔",N165&gt;=3),1,0)</f>
        <v>0</v>
      </c>
    </row>
    <row r="160" spans="2:29" x14ac:dyDescent="0.2">
      <c r="H160" s="128"/>
      <c r="I160" s="128"/>
      <c r="J160" s="128"/>
      <c r="K160" s="128"/>
      <c r="L160" s="128"/>
      <c r="M160" s="128"/>
      <c r="N160" s="128"/>
      <c r="O160" s="128"/>
      <c r="P160" s="128"/>
      <c r="Q160" s="128"/>
      <c r="R160" s="128"/>
      <c r="S160" s="128"/>
      <c r="T160" s="128"/>
      <c r="U160" s="128"/>
      <c r="V160" s="128"/>
      <c r="W160" s="128"/>
      <c r="X160" s="128"/>
      <c r="Y160" s="128"/>
      <c r="Z160" s="128"/>
      <c r="AA160" s="128"/>
    </row>
    <row r="161" spans="1:28" x14ac:dyDescent="0.2">
      <c r="H161" s="128"/>
      <c r="I161" s="128"/>
      <c r="J161" s="128"/>
      <c r="K161" s="128"/>
      <c r="L161" s="128"/>
      <c r="M161" s="128"/>
      <c r="N161" s="128"/>
      <c r="O161" s="128"/>
      <c r="P161" s="128"/>
      <c r="Q161" s="128"/>
      <c r="R161" s="128"/>
      <c r="S161" s="128"/>
      <c r="T161" s="128"/>
      <c r="U161" s="128"/>
      <c r="V161" s="128"/>
      <c r="W161" s="128"/>
      <c r="X161" s="128"/>
      <c r="Y161" s="128"/>
      <c r="Z161" s="128"/>
      <c r="AA161" s="128"/>
    </row>
    <row r="162" spans="1:28" ht="13.5" customHeight="1" x14ac:dyDescent="0.2">
      <c r="H162" s="209" t="s">
        <v>62</v>
      </c>
      <c r="I162" s="209"/>
      <c r="J162" s="209"/>
      <c r="K162" s="209"/>
      <c r="L162" s="209"/>
      <c r="M162" s="209"/>
      <c r="N162" s="209"/>
      <c r="O162" s="209"/>
      <c r="P162" s="146" t="s">
        <v>64</v>
      </c>
      <c r="Q162" s="146"/>
      <c r="R162" s="146"/>
      <c r="S162" s="146"/>
      <c r="T162" s="146"/>
      <c r="U162" s="146"/>
      <c r="V162" s="146"/>
      <c r="W162" s="146"/>
      <c r="X162" s="146"/>
      <c r="Y162" s="146"/>
      <c r="Z162" s="146"/>
      <c r="AA162" s="146"/>
    </row>
    <row r="163" spans="1:28" x14ac:dyDescent="0.2">
      <c r="H163" s="209" t="s">
        <v>63</v>
      </c>
      <c r="I163" s="209"/>
      <c r="J163" s="209"/>
      <c r="K163" s="209"/>
      <c r="L163" s="209"/>
      <c r="M163" s="209"/>
      <c r="N163" s="209"/>
      <c r="O163" s="209"/>
      <c r="P163" s="17" t="s">
        <v>65</v>
      </c>
      <c r="Q163" s="17"/>
      <c r="R163" s="17"/>
      <c r="S163" s="17"/>
      <c r="T163" s="17"/>
      <c r="U163" s="17"/>
      <c r="V163" s="17"/>
      <c r="W163" s="17"/>
      <c r="X163" s="17"/>
      <c r="Y163" s="203" t="s">
        <v>87</v>
      </c>
      <c r="Z163" s="203"/>
      <c r="AA163" s="203"/>
    </row>
    <row r="164" spans="1:28" x14ac:dyDescent="0.2">
      <c r="H164" s="201" t="s">
        <v>145</v>
      </c>
      <c r="I164" s="201"/>
      <c r="J164" s="201"/>
      <c r="K164" s="201"/>
      <c r="L164" s="201"/>
      <c r="M164" s="201"/>
      <c r="N164" s="201"/>
      <c r="O164" s="201"/>
      <c r="P164" s="201"/>
      <c r="Q164" s="201"/>
      <c r="R164" s="201"/>
      <c r="S164" s="201"/>
      <c r="T164" s="201"/>
      <c r="U164" s="201"/>
      <c r="V164" s="201"/>
      <c r="W164" s="201"/>
      <c r="X164" s="202"/>
      <c r="Y164" s="203"/>
      <c r="Z164" s="203"/>
      <c r="AA164" s="203"/>
    </row>
    <row r="165" spans="1:28" x14ac:dyDescent="0.2">
      <c r="G165" s="8" t="s">
        <v>89</v>
      </c>
      <c r="N165" s="157"/>
      <c r="O165" s="158"/>
      <c r="P165" s="159"/>
      <c r="Q165" s="8" t="s">
        <v>86</v>
      </c>
      <c r="Y165" s="198" t="str">
        <f>IF(AND(N165&gt;=3,B159="✔"),INT(N165)*1.9,"")</f>
        <v/>
      </c>
      <c r="Z165" s="199"/>
      <c r="AA165" s="35" t="s">
        <v>0</v>
      </c>
      <c r="AB165" s="12" t="str">
        <f>IF(AND(B159="✔",N165=""),"←木製建具の見付面積を入力してください。","")</f>
        <v/>
      </c>
    </row>
    <row r="166" spans="1:28" x14ac:dyDescent="0.2">
      <c r="C166" s="172" t="s">
        <v>172</v>
      </c>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row>
    <row r="167" spans="1:28" x14ac:dyDescent="0.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row>
    <row r="168" spans="1:28" x14ac:dyDescent="0.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row>
    <row r="169" spans="1:28" x14ac:dyDescent="0.2">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row>
    <row r="170" spans="1:28" x14ac:dyDescent="0.2">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37" t="s">
        <v>78</v>
      </c>
    </row>
    <row r="171" spans="1:28" x14ac:dyDescent="0.2">
      <c r="G171" s="39"/>
      <c r="K171" s="221" t="str">
        <f>IF(Y77="","",MIN(SUM(Y77,Y88,Y105,Y135),50,ROUNDDOWN(S31/2,1)))</f>
        <v/>
      </c>
      <c r="L171" s="222"/>
      <c r="M171" s="223"/>
      <c r="AB171" s="75">
        <f>SUM(Y135,Y10,Y88,Y77,Y105)</f>
        <v>0</v>
      </c>
    </row>
    <row r="172" spans="1:28" x14ac:dyDescent="0.2">
      <c r="C172" s="8" t="s">
        <v>67</v>
      </c>
      <c r="G172" s="39"/>
      <c r="K172" s="224"/>
      <c r="L172" s="225"/>
      <c r="M172" s="226"/>
      <c r="N172" s="8" t="s">
        <v>68</v>
      </c>
    </row>
    <row r="173" spans="1:28" x14ac:dyDescent="0.2">
      <c r="A173" s="23" t="s">
        <v>83</v>
      </c>
      <c r="G173" s="39"/>
    </row>
    <row r="174" spans="1:28" x14ac:dyDescent="0.2">
      <c r="A174" s="28" t="s">
        <v>163</v>
      </c>
      <c r="G174" s="39"/>
    </row>
    <row r="175" spans="1:28" ht="16.5" x14ac:dyDescent="0.2">
      <c r="A175" s="46" t="s">
        <v>74</v>
      </c>
    </row>
    <row r="178" spans="3:3" x14ac:dyDescent="0.2">
      <c r="C178" s="8" t="s">
        <v>75</v>
      </c>
    </row>
    <row r="179" spans="3:3" x14ac:dyDescent="0.2">
      <c r="C179" s="28" t="s">
        <v>90</v>
      </c>
    </row>
    <row r="181" spans="3:3" x14ac:dyDescent="0.2">
      <c r="C181" s="8" t="s">
        <v>69</v>
      </c>
    </row>
    <row r="182" spans="3:3" x14ac:dyDescent="0.2">
      <c r="C182" s="8" t="s">
        <v>173</v>
      </c>
    </row>
    <row r="183" spans="3:3" x14ac:dyDescent="0.2">
      <c r="C183" s="8" t="str">
        <f>IF(I56="有","他に利用する補助金一覧表（様式第６号の２別紙）（計画書の場合は２部）","")</f>
        <v/>
      </c>
    </row>
    <row r="184" spans="3:3" x14ac:dyDescent="0.2">
      <c r="C184" s="8" t="str">
        <f>IF(AND(I45="",I45=""),"",IF(AND(I45="無",T45="無"),"改修部分の図面に改修内容を明示したもの","改修部分の図面に改修内容を明示したもの、配置図"))</f>
        <v/>
      </c>
    </row>
    <row r="196" spans="1:28" x14ac:dyDescent="0.2">
      <c r="A196" s="128" t="s">
        <v>178</v>
      </c>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row>
    <row r="197" spans="1:28" x14ac:dyDescent="0.2">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row>
    <row r="199" spans="1:28" ht="17.25" customHeight="1" x14ac:dyDescent="0.2">
      <c r="J199" s="170" t="s">
        <v>187</v>
      </c>
      <c r="K199" s="171"/>
      <c r="L199" s="171"/>
      <c r="M199" s="171"/>
      <c r="N199" s="171"/>
      <c r="O199" s="171"/>
      <c r="P199" s="171"/>
      <c r="Q199" s="171"/>
      <c r="R199" s="171"/>
      <c r="S199" s="171"/>
      <c r="T199" s="171"/>
      <c r="U199" s="171"/>
      <c r="V199" s="171"/>
      <c r="W199" s="171"/>
      <c r="X199" s="171"/>
      <c r="Y199" s="171"/>
      <c r="Z199" s="171"/>
      <c r="AA199" s="171"/>
      <c r="AB199" s="12" t="str">
        <f>IF(P199="","←工事監理者氏名（工事監理者が不要な場合は工事施工者氏名を選択し、当該内容）を入力してください。","")</f>
        <v>←工事監理者氏名（工事監理者が不要な場合は工事施工者氏名を選択し、当該内容）を入力してください。</v>
      </c>
    </row>
    <row r="200" spans="1:28" ht="17.25" customHeight="1" x14ac:dyDescent="0.2">
      <c r="J200" s="163" t="s">
        <v>153</v>
      </c>
      <c r="K200" s="163"/>
      <c r="L200" s="163"/>
      <c r="M200" s="163"/>
      <c r="N200" s="163"/>
      <c r="O200" s="163"/>
      <c r="P200" s="171"/>
      <c r="Q200" s="171"/>
      <c r="R200" s="171"/>
      <c r="S200" s="171"/>
      <c r="T200" s="171"/>
      <c r="U200" s="171"/>
      <c r="V200" s="171"/>
      <c r="W200" s="171"/>
      <c r="X200" s="171"/>
      <c r="Y200" s="171"/>
      <c r="Z200" s="171"/>
      <c r="AA200" s="171"/>
      <c r="AB200" s="12" t="str">
        <f>IF(P200="","←建築士事務所名を入力してください。","")</f>
        <v>←建築士事務所名を入力してください。</v>
      </c>
    </row>
    <row r="201" spans="1:28" ht="17.25" customHeight="1" x14ac:dyDescent="0.2">
      <c r="J201" s="151" t="s">
        <v>154</v>
      </c>
      <c r="K201" s="152"/>
      <c r="L201" s="152"/>
      <c r="M201" s="152"/>
      <c r="N201" s="152"/>
      <c r="O201" s="153"/>
      <c r="P201" s="131" t="s">
        <v>54</v>
      </c>
      <c r="Q201" s="132"/>
      <c r="R201" s="132"/>
      <c r="S201" s="132"/>
      <c r="T201" s="158"/>
      <c r="U201" s="158"/>
      <c r="V201" s="158"/>
      <c r="W201" s="158"/>
      <c r="X201" s="158"/>
      <c r="Y201" s="158"/>
      <c r="Z201" s="158"/>
      <c r="AA201" s="159"/>
      <c r="AB201" s="12" t="str">
        <f>IF(T201="","←建築士事務所の登録区分を選択（１級、２級、木造）してください。","")</f>
        <v>←建築士事務所の登録区分を選択（１級、２級、木造）してください。</v>
      </c>
    </row>
    <row r="202" spans="1:28" ht="17.25" customHeight="1" x14ac:dyDescent="0.2">
      <c r="J202" s="205"/>
      <c r="K202" s="134"/>
      <c r="L202" s="134"/>
      <c r="M202" s="134"/>
      <c r="N202" s="134"/>
      <c r="O202" s="239"/>
      <c r="P202" s="131" t="s">
        <v>155</v>
      </c>
      <c r="Q202" s="132"/>
      <c r="R202" s="132"/>
      <c r="S202" s="132"/>
      <c r="T202" s="158"/>
      <c r="U202" s="158"/>
      <c r="V202" s="158"/>
      <c r="W202" s="158"/>
      <c r="X202" s="158"/>
      <c r="Y202" s="158"/>
      <c r="Z202" s="132" t="s">
        <v>156</v>
      </c>
      <c r="AA202" s="133"/>
      <c r="AB202" s="12" t="str">
        <f>IF(T202="","←建築士事務所の登録を受けた都道府県名入力してください。","")</f>
        <v>←建築士事務所の登録を受けた都道府県名入力してください。</v>
      </c>
    </row>
    <row r="203" spans="1:28" ht="17.25" customHeight="1" x14ac:dyDescent="0.2">
      <c r="J203" s="154"/>
      <c r="K203" s="155"/>
      <c r="L203" s="155"/>
      <c r="M203" s="155"/>
      <c r="N203" s="155"/>
      <c r="O203" s="156"/>
      <c r="P203" s="131" t="s">
        <v>157</v>
      </c>
      <c r="Q203" s="132"/>
      <c r="R203" s="132"/>
      <c r="S203" s="132"/>
      <c r="T203" s="240"/>
      <c r="U203" s="240"/>
      <c r="V203" s="240"/>
      <c r="W203" s="240"/>
      <c r="X203" s="240"/>
      <c r="Y203" s="240"/>
      <c r="Z203" s="240"/>
      <c r="AA203" s="241"/>
      <c r="AB203" s="12" t="str">
        <f>IF(T203="","←建築士事務所の登録番号を入力してください。","")</f>
        <v>←建築士事務所の登録番号を入力してください。</v>
      </c>
    </row>
    <row r="204" spans="1:28" x14ac:dyDescent="0.2">
      <c r="A204" s="8" t="s">
        <v>158</v>
      </c>
    </row>
    <row r="205" spans="1:28" ht="26.25" customHeight="1" x14ac:dyDescent="0.2">
      <c r="A205" s="128" t="s">
        <v>183</v>
      </c>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row>
  </sheetData>
  <sheetProtection algorithmName="SHA-512" hashValue="we7f3LhvUMXARkZrG7vrYyQdL0qJLgUjlyclFeOAXm5b8ogmknhw7RNnVWRIjfO2WPVsU2HHO/7qMYWqafjstg==" saltValue="r+gXaLRtv5T14j2kIOsEkg==" spinCount="100000" sheet="1" objects="1" scenarios="1"/>
  <mergeCells count="146">
    <mergeCell ref="N165:P165"/>
    <mergeCell ref="H163:O163"/>
    <mergeCell ref="C97:N97"/>
    <mergeCell ref="Q97:AA97"/>
    <mergeCell ref="D46:N46"/>
    <mergeCell ref="O46:Q46"/>
    <mergeCell ref="L32:L33"/>
    <mergeCell ref="A205:AA205"/>
    <mergeCell ref="Y163:AA164"/>
    <mergeCell ref="Y165:Z165"/>
    <mergeCell ref="H146:X146"/>
    <mergeCell ref="Q91:AA92"/>
    <mergeCell ref="N36:Q36"/>
    <mergeCell ref="D35:H36"/>
    <mergeCell ref="J201:O203"/>
    <mergeCell ref="P201:S201"/>
    <mergeCell ref="T201:AA201"/>
    <mergeCell ref="P202:S202"/>
    <mergeCell ref="T202:Y202"/>
    <mergeCell ref="Z202:AA202"/>
    <mergeCell ref="P203:S203"/>
    <mergeCell ref="T203:AA203"/>
    <mergeCell ref="D56:H56"/>
    <mergeCell ref="I56:N56"/>
    <mergeCell ref="O126:Z126"/>
    <mergeCell ref="H127:N127"/>
    <mergeCell ref="O127:Z127"/>
    <mergeCell ref="H153:X153"/>
    <mergeCell ref="B69:AA70"/>
    <mergeCell ref="Q94:AA95"/>
    <mergeCell ref="Y133:AA134"/>
    <mergeCell ref="Y135:Z135"/>
    <mergeCell ref="N154:P154"/>
    <mergeCell ref="U76:X76"/>
    <mergeCell ref="Q76:T76"/>
    <mergeCell ref="J200:O200"/>
    <mergeCell ref="P200:AA200"/>
    <mergeCell ref="C61:AA62"/>
    <mergeCell ref="E76:P76"/>
    <mergeCell ref="N147:P147"/>
    <mergeCell ref="Y146:AA147"/>
    <mergeCell ref="H162:O162"/>
    <mergeCell ref="P162:AA162"/>
    <mergeCell ref="C94:N95"/>
    <mergeCell ref="Y88:Z88"/>
    <mergeCell ref="Y86:AA87"/>
    <mergeCell ref="Y105:Z105"/>
    <mergeCell ref="Y103:AA104"/>
    <mergeCell ref="C100:Z101"/>
    <mergeCell ref="U73:X74"/>
    <mergeCell ref="Y73:AA74"/>
    <mergeCell ref="Y77:Z77"/>
    <mergeCell ref="D73:P73"/>
    <mergeCell ref="Q74:T74"/>
    <mergeCell ref="Q75:T75"/>
    <mergeCell ref="K171:M172"/>
    <mergeCell ref="H159:AA161"/>
    <mergeCell ref="H142:AA145"/>
    <mergeCell ref="U75:X75"/>
    <mergeCell ref="A196:AA197"/>
    <mergeCell ref="Y75:Z75"/>
    <mergeCell ref="I41:X41"/>
    <mergeCell ref="I39:X39"/>
    <mergeCell ref="N35:Q35"/>
    <mergeCell ref="W31:X31"/>
    <mergeCell ref="S31:V31"/>
    <mergeCell ref="V35:W35"/>
    <mergeCell ref="V36:W36"/>
    <mergeCell ref="B134:X135"/>
    <mergeCell ref="Y158:Z158"/>
    <mergeCell ref="O44:S44"/>
    <mergeCell ref="T44:Y44"/>
    <mergeCell ref="P56:AA56"/>
    <mergeCell ref="D44:H44"/>
    <mergeCell ref="E75:P75"/>
    <mergeCell ref="H164:X164"/>
    <mergeCell ref="I44:N44"/>
    <mergeCell ref="Y148:Z148"/>
    <mergeCell ref="Y156:AA157"/>
    <mergeCell ref="R154:U154"/>
    <mergeCell ref="V154:Z154"/>
    <mergeCell ref="C136:AA137"/>
    <mergeCell ref="H126:N126"/>
    <mergeCell ref="J199:O199"/>
    <mergeCell ref="P199:AA199"/>
    <mergeCell ref="C166:AA168"/>
    <mergeCell ref="S35:T35"/>
    <mergeCell ref="S36:T36"/>
    <mergeCell ref="Y76:Z76"/>
    <mergeCell ref="Q73:T73"/>
    <mergeCell ref="B124:G125"/>
    <mergeCell ref="H124:N124"/>
    <mergeCell ref="O124:Z124"/>
    <mergeCell ref="H125:N125"/>
    <mergeCell ref="O125:Z125"/>
    <mergeCell ref="D74:P74"/>
    <mergeCell ref="D45:H45"/>
    <mergeCell ref="I45:N45"/>
    <mergeCell ref="O45:S45"/>
    <mergeCell ref="T45:Y45"/>
    <mergeCell ref="S46:T46"/>
    <mergeCell ref="V46:W46"/>
    <mergeCell ref="D57:H57"/>
    <mergeCell ref="I57:X57"/>
    <mergeCell ref="H128:N128"/>
    <mergeCell ref="O128:Z128"/>
    <mergeCell ref="B126:G128"/>
    <mergeCell ref="A3:AA3"/>
    <mergeCell ref="A5:AA6"/>
    <mergeCell ref="D65:H65"/>
    <mergeCell ref="I65:X65"/>
    <mergeCell ref="I30:X30"/>
    <mergeCell ref="D29:H30"/>
    <mergeCell ref="I29:L29"/>
    <mergeCell ref="M29:X29"/>
    <mergeCell ref="I31:N31"/>
    <mergeCell ref="M32:Q33"/>
    <mergeCell ref="D32:H33"/>
    <mergeCell ref="I32:K33"/>
    <mergeCell ref="D41:H41"/>
    <mergeCell ref="D40:H40"/>
    <mergeCell ref="D39:H39"/>
    <mergeCell ref="I40:X40"/>
    <mergeCell ref="D34:H34"/>
    <mergeCell ref="D37:H37"/>
    <mergeCell ref="I34:X34"/>
    <mergeCell ref="I37:X37"/>
    <mergeCell ref="D31:H31"/>
    <mergeCell ref="V32:W32"/>
    <mergeCell ref="I36:M36"/>
    <mergeCell ref="C22:AA22"/>
    <mergeCell ref="C24:AA25"/>
    <mergeCell ref="I35:M35"/>
    <mergeCell ref="O31:R31"/>
    <mergeCell ref="A16:AA16"/>
    <mergeCell ref="V33:W33"/>
    <mergeCell ref="R32:U32"/>
    <mergeCell ref="R33:U33"/>
    <mergeCell ref="C8:F8"/>
    <mergeCell ref="H8:I8"/>
    <mergeCell ref="K8:L8"/>
    <mergeCell ref="N12:Z12"/>
    <mergeCell ref="N13:Z13"/>
    <mergeCell ref="N11:Z11"/>
    <mergeCell ref="O10:Z10"/>
    <mergeCell ref="C20:AA21"/>
  </mergeCells>
  <phoneticPr fontId="1"/>
  <conditionalFormatting sqref="O10:Z10 N11:Z13 I34:X34 I39:X41 I30:I32 M29 Q74:Q75">
    <cfRule type="containsBlanks" dxfId="61" priority="167">
      <formula>LEN(TRIM(I10))=0</formula>
    </cfRule>
  </conditionalFormatting>
  <conditionalFormatting sqref="V32:W32">
    <cfRule type="expression" dxfId="60" priority="155">
      <formula>AND($I$31="併用住宅",$V$32="")</formula>
    </cfRule>
  </conditionalFormatting>
  <conditionalFormatting sqref="V33:W33">
    <cfRule type="expression" dxfId="59" priority="154">
      <formula>AND($I$31="併用住宅",$V$33="")</formula>
    </cfRule>
  </conditionalFormatting>
  <conditionalFormatting sqref="I56:N56">
    <cfRule type="containsBlanks" dxfId="58" priority="152">
      <formula>LEN(TRIM(I56))=0</formula>
    </cfRule>
  </conditionalFormatting>
  <conditionalFormatting sqref="U73:X74">
    <cfRule type="expression" dxfId="57" priority="146">
      <formula>$I$31="併用住宅"</formula>
    </cfRule>
  </conditionalFormatting>
  <conditionalFormatting sqref="B20">
    <cfRule type="containsBlanks" dxfId="56" priority="172">
      <formula>LEN(TRIM(B20))=0</formula>
    </cfRule>
  </conditionalFormatting>
  <conditionalFormatting sqref="U75:X75">
    <cfRule type="expression" dxfId="55" priority="144">
      <formula>$I$31="併用住宅"</formula>
    </cfRule>
    <cfRule type="expression" dxfId="54" priority="148">
      <formula>AND($I$31="併用住宅",$U$75="")</formula>
    </cfRule>
  </conditionalFormatting>
  <conditionalFormatting sqref="S31">
    <cfRule type="containsBlanks" dxfId="53" priority="91">
      <formula>LEN(TRIM(S31))=0</formula>
    </cfRule>
  </conditionalFormatting>
  <conditionalFormatting sqref="H8">
    <cfRule type="containsBlanks" dxfId="52" priority="83">
      <formula>LEN(TRIM(H8))=0</formula>
    </cfRule>
  </conditionalFormatting>
  <conditionalFormatting sqref="K8">
    <cfRule type="containsBlanks" dxfId="51" priority="82">
      <formula>LEN(TRIM(K8))=0</formula>
    </cfRule>
  </conditionalFormatting>
  <conditionalFormatting sqref="C8:F8">
    <cfRule type="containsBlanks" dxfId="50" priority="81">
      <formula>LEN(TRIM(C8))=0</formula>
    </cfRule>
  </conditionalFormatting>
  <conditionalFormatting sqref="N154:P154">
    <cfRule type="containsBlanks" dxfId="49" priority="174">
      <formula>LEN(TRIM(N154))=0</formula>
    </cfRule>
  </conditionalFormatting>
  <conditionalFormatting sqref="N165:P165">
    <cfRule type="containsBlanks" dxfId="48" priority="175">
      <formula>LEN(TRIM(N165))=0</formula>
    </cfRule>
  </conditionalFormatting>
  <conditionalFormatting sqref="I44:N44">
    <cfRule type="containsBlanks" dxfId="47" priority="73">
      <formula>LEN(TRIM(I44))=0</formula>
    </cfRule>
  </conditionalFormatting>
  <conditionalFormatting sqref="V35 S35">
    <cfRule type="containsBlanks" dxfId="46" priority="70">
      <formula>LEN(TRIM(S35))=0</formula>
    </cfRule>
  </conditionalFormatting>
  <conditionalFormatting sqref="N35:Q35">
    <cfRule type="containsBlanks" dxfId="45" priority="69">
      <formula>LEN(TRIM(N35))=0</formula>
    </cfRule>
  </conditionalFormatting>
  <conditionalFormatting sqref="V36 S36">
    <cfRule type="containsBlanks" dxfId="44" priority="68">
      <formula>LEN(TRIM(S36))=0</formula>
    </cfRule>
  </conditionalFormatting>
  <conditionalFormatting sqref="N36:Q36">
    <cfRule type="containsBlanks" dxfId="43" priority="67">
      <formula>LEN(TRIM(N36))=0</formula>
    </cfRule>
  </conditionalFormatting>
  <conditionalFormatting sqref="T44:Y44">
    <cfRule type="containsBlanks" dxfId="42" priority="66">
      <formula>LEN(TRIM(T44))=0</formula>
    </cfRule>
  </conditionalFormatting>
  <conditionalFormatting sqref="U76:X76">
    <cfRule type="expression" dxfId="41" priority="170">
      <formula>$I$31="併用住宅"</formula>
    </cfRule>
    <cfRule type="expression" dxfId="40" priority="171">
      <formula>AND($I$31="併用住宅",#REF!="")</formula>
    </cfRule>
  </conditionalFormatting>
  <conditionalFormatting sqref="N147:P147">
    <cfRule type="containsBlanks" dxfId="39" priority="173">
      <formula>LEN(TRIM(N147))=0</formula>
    </cfRule>
  </conditionalFormatting>
  <conditionalFormatting sqref="P199:AA200">
    <cfRule type="containsBlanks" dxfId="38" priority="44">
      <formula>LEN(TRIM(P199))=0</formula>
    </cfRule>
  </conditionalFormatting>
  <conditionalFormatting sqref="T201:AA201 T203:AA203 T202 Z202">
    <cfRule type="containsBlanks" dxfId="37" priority="43">
      <formula>LEN(TRIM(T201))=0</formula>
    </cfRule>
  </conditionalFormatting>
  <conditionalFormatting sqref="O124:Z127">
    <cfRule type="containsBlanks" dxfId="36" priority="42">
      <formula>LEN(TRIM(O124))=0</formula>
    </cfRule>
  </conditionalFormatting>
  <conditionalFormatting sqref="I37:X37">
    <cfRule type="expression" dxfId="35" priority="41">
      <formula>AND($I$34="その他",$I$37="")</formula>
    </cfRule>
  </conditionalFormatting>
  <conditionalFormatting sqref="R154:U154">
    <cfRule type="containsBlanks" dxfId="34" priority="39">
      <formula>LEN(TRIM(R154))=0</formula>
    </cfRule>
  </conditionalFormatting>
  <conditionalFormatting sqref="V154:Z154">
    <cfRule type="expression" dxfId="33" priority="35">
      <formula>AND($R$154="その他のこて塗り",$V$154="")</formula>
    </cfRule>
    <cfRule type="expression" dxfId="32" priority="36">
      <formula>"$R$158=""その他のこて塗り"""</formula>
    </cfRule>
  </conditionalFormatting>
  <conditionalFormatting sqref="I65:X65">
    <cfRule type="containsBlanks" dxfId="31" priority="34">
      <formula>LEN(TRIM(I65))=0</formula>
    </cfRule>
  </conditionalFormatting>
  <conditionalFormatting sqref="Q76">
    <cfRule type="containsBlanks" dxfId="30" priority="33">
      <formula>LEN(TRIM(Q76))=0</formula>
    </cfRule>
  </conditionalFormatting>
  <conditionalFormatting sqref="B24">
    <cfRule type="containsBlanks" dxfId="29" priority="32">
      <formula>LEN(TRIM(B24))=0</formula>
    </cfRule>
  </conditionalFormatting>
  <conditionalFormatting sqref="B38">
    <cfRule type="containsBlanks" dxfId="28" priority="31">
      <formula>LEN(TRIM(B38))=0</formula>
    </cfRule>
  </conditionalFormatting>
  <conditionalFormatting sqref="B43">
    <cfRule type="containsBlanks" dxfId="27" priority="30">
      <formula>LEN(TRIM(B43))=0</formula>
    </cfRule>
  </conditionalFormatting>
  <conditionalFormatting sqref="B48">
    <cfRule type="containsBlanks" dxfId="26" priority="29">
      <formula>LEN(TRIM(B48))=0</formula>
    </cfRule>
  </conditionalFormatting>
  <conditionalFormatting sqref="B55">
    <cfRule type="containsBlanks" dxfId="25" priority="28">
      <formula>LEN(TRIM(B55))=0</formula>
    </cfRule>
  </conditionalFormatting>
  <conditionalFormatting sqref="B61">
    <cfRule type="containsBlanks" dxfId="24" priority="27">
      <formula>LEN(TRIM(B61))=0</formula>
    </cfRule>
  </conditionalFormatting>
  <conditionalFormatting sqref="B64">
    <cfRule type="containsBlanks" dxfId="23" priority="26">
      <formula>LEN(TRIM(B64))=0</formula>
    </cfRule>
  </conditionalFormatting>
  <conditionalFormatting sqref="B68">
    <cfRule type="containsBlanks" dxfId="22" priority="25">
      <formula>LEN(TRIM(B68))=0</formula>
    </cfRule>
  </conditionalFormatting>
  <conditionalFormatting sqref="B90">
    <cfRule type="containsBlanks" dxfId="21" priority="24">
      <formula>LEN(TRIM(B90))=0</formula>
    </cfRule>
  </conditionalFormatting>
  <conditionalFormatting sqref="P90">
    <cfRule type="containsBlanks" dxfId="20" priority="23">
      <formula>LEN(TRIM(P90))=0</formula>
    </cfRule>
  </conditionalFormatting>
  <conditionalFormatting sqref="B110">
    <cfRule type="containsBlanks" dxfId="19" priority="22">
      <formula>LEN(TRIM(B110))=0</formula>
    </cfRule>
  </conditionalFormatting>
  <conditionalFormatting sqref="B112">
    <cfRule type="containsBlanks" dxfId="18" priority="21">
      <formula>LEN(TRIM(B112))=0</formula>
    </cfRule>
  </conditionalFormatting>
  <conditionalFormatting sqref="B115">
    <cfRule type="containsBlanks" dxfId="17" priority="20">
      <formula>LEN(TRIM(B115))=0</formula>
    </cfRule>
  </conditionalFormatting>
  <conditionalFormatting sqref="B118">
    <cfRule type="containsBlanks" dxfId="16" priority="19">
      <formula>LEN(TRIM(B118))=0</formula>
    </cfRule>
  </conditionalFormatting>
  <conditionalFormatting sqref="B120">
    <cfRule type="containsBlanks" dxfId="15" priority="18">
      <formula>LEN(TRIM(B120))=0</formula>
    </cfRule>
  </conditionalFormatting>
  <conditionalFormatting sqref="B122">
    <cfRule type="containsBlanks" dxfId="14" priority="17">
      <formula>LEN(TRIM(B122))=0</formula>
    </cfRule>
  </conditionalFormatting>
  <conditionalFormatting sqref="B139">
    <cfRule type="containsBlanks" dxfId="13" priority="16">
      <formula>LEN(TRIM(B139))=0</formula>
    </cfRule>
  </conditionalFormatting>
  <conditionalFormatting sqref="B142">
    <cfRule type="containsBlanks" dxfId="12" priority="15">
      <formula>LEN(TRIM(B142))=0</formula>
    </cfRule>
  </conditionalFormatting>
  <conditionalFormatting sqref="B159">
    <cfRule type="containsBlanks" dxfId="11" priority="13">
      <formula>LEN(TRIM(B159))=0</formula>
    </cfRule>
  </conditionalFormatting>
  <conditionalFormatting sqref="B150">
    <cfRule type="containsBlanks" dxfId="10" priority="12">
      <formula>LEN(TRIM(B150))=0</formula>
    </cfRule>
  </conditionalFormatting>
  <conditionalFormatting sqref="I45:N45">
    <cfRule type="containsBlanks" dxfId="9" priority="11">
      <formula>LEN(TRIM(I45))=0</formula>
    </cfRule>
  </conditionalFormatting>
  <conditionalFormatting sqref="T45:Y45">
    <cfRule type="containsBlanks" dxfId="8" priority="10">
      <formula>LEN(TRIM(T45))=0</formula>
    </cfRule>
  </conditionalFormatting>
  <conditionalFormatting sqref="O46">
    <cfRule type="containsBlanks" dxfId="7" priority="9">
      <formula>LEN(TRIM(O46))=0</formula>
    </cfRule>
  </conditionalFormatting>
  <conditionalFormatting sqref="V46 S46">
    <cfRule type="containsBlanks" dxfId="6" priority="8">
      <formula>LEN(TRIM(S46))=0</formula>
    </cfRule>
  </conditionalFormatting>
  <conditionalFormatting sqref="B58">
    <cfRule type="containsBlanks" dxfId="5" priority="6">
      <formula>LEN(TRIM(B58))=0</formula>
    </cfRule>
  </conditionalFormatting>
  <conditionalFormatting sqref="I57:X57">
    <cfRule type="expression" dxfId="4" priority="7">
      <formula>AND($I$35="その他",#REF!="")</formula>
    </cfRule>
  </conditionalFormatting>
  <conditionalFormatting sqref="O128:Z128">
    <cfRule type="containsBlanks" dxfId="3" priority="5">
      <formula>LEN(TRIM(O128))=0</formula>
    </cfRule>
  </conditionalFormatting>
  <conditionalFormatting sqref="B53">
    <cfRule type="containsBlanks" dxfId="2" priority="2">
      <formula>LEN(TRIM(B53))=0</formula>
    </cfRule>
  </conditionalFormatting>
  <conditionalFormatting sqref="B50">
    <cfRule type="containsBlanks" dxfId="1" priority="1">
      <formula>LEN(TRIM(B50))=0</formula>
    </cfRule>
  </conditionalFormatting>
  <dataValidations count="17">
    <dataValidation type="list" allowBlank="1" showInputMessage="1" showErrorMessage="1" sqref="I56:N56 I45:N45 T45:Y45">
      <formula1>"有,無,"</formula1>
    </dataValidation>
    <dataValidation type="list" allowBlank="1" showInputMessage="1" showErrorMessage="1" sqref="I34:X34">
      <formula1>"在来軸組工法,伝統工法,その他"</formula1>
    </dataValidation>
    <dataValidation type="decimal" operator="greaterThanOrEqual" allowBlank="1" showInputMessage="1" showErrorMessage="1" errorTitle="エラー" error="10以上の数値を入力してください。（10未満の数値や数値以外の内容は入力できません。）" sqref="Q74:T74">
      <formula1>0.3</formula1>
    </dataValidation>
    <dataValidation type="decimal" allowBlank="1" showInputMessage="1" showErrorMessage="1" errorTitle="エラー" error="0.3以上の数値を入力してください。（0.3未満は補助対象外です。_x000a_また数値以外の内容は入力できません。）" sqref="Q75:T75">
      <formula1>0.3</formula1>
      <formula2>Q74</formula2>
    </dataValidation>
    <dataValidation type="list" allowBlank="1" showInputMessage="1" showErrorMessage="1" sqref="M29:X29">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5:T36 S46:T46">
      <formula1>"1,2,3,4,5,6,7,8,9,10,11,12,"</formula1>
    </dataValidation>
    <dataValidation type="list" allowBlank="1" showInputMessage="1" showErrorMessage="1" sqref="K8:L8">
      <formula1>"1,2,3,4,5,6,7,8,9,10,11,12,13,14,15,16,17,18,19,20,21,22,23,24,25,26,27,28,29,30,31, "</formula1>
    </dataValidation>
    <dataValidation type="list" allowBlank="1" showInputMessage="1" showErrorMessage="1" sqref="C8:F8 N35:Q36 O46">
      <formula1>"2,3,4,5,6,7,8,9,10,"</formula1>
    </dataValidation>
    <dataValidation type="list" allowBlank="1" showInputMessage="1" showErrorMessage="1" sqref="I44:N44 T44:Y44">
      <formula1>"要,不要,"</formula1>
    </dataValidation>
    <dataValidation type="list" allowBlank="1" showInputMessage="1" showErrorMessage="1" sqref="V35:W36 V46:W46">
      <formula1>"1,2,3,4,5,6,7,8,9,10,11,12,13,14,15,16,17,18,19,20,21,22,23,24,25,26,27,28,29,30,31,"</formula1>
    </dataValidation>
    <dataValidation type="list" allowBlank="1" showInputMessage="1" showErrorMessage="1" sqref="I31:N31">
      <formula1>"増築,改築,修繕,模様替"</formula1>
    </dataValidation>
    <dataValidation type="list" allowBlank="1" showInputMessage="1" showErrorMessage="1" sqref="B20 B122 B24 B38 B43 B53 B55 B64 B68 B90 P90 B110 B112 B115 B118 B120 B159 B139 B142 B150 B61 B58 B48 B50">
      <formula1>"✔,"</formula1>
    </dataValidation>
    <dataValidation type="list" allowBlank="1" showInputMessage="1" showErrorMessage="1" sqref="T201:AA201">
      <formula1>"一級建築士事務所,二級建築士事務所,木造建築士事務所"</formula1>
    </dataValidation>
    <dataValidation type="list" allowBlank="1" showInputMessage="1" showErrorMessage="1" sqref="R154:U154">
      <formula1>"モルタル塗,漆喰塗,土壁塗,そとん壁,じゅらく塗,珪藻土塗,その他のこて塗り"</formula1>
    </dataValidation>
    <dataValidation type="list" allowBlank="1" showInputMessage="1" showErrorMessage="1" sqref="J199:O199">
      <formula1>"工事監理者氏名,工事施工者氏名"</formula1>
    </dataValidation>
    <dataValidation type="whole" allowBlank="1" showInputMessage="1" showErrorMessage="1" error="1以上が補助対象です。整数値以外入力不可です。" sqref="Q76:T76">
      <formula1>1</formula1>
      <formula2>10000</formula2>
    </dataValidation>
    <dataValidation type="list" allowBlank="1" showInputMessage="1" showErrorMessage="1" sqref="O128:Z128">
      <formula1>"申請者と同じ,申請者と異なる"</formula1>
    </dataValidation>
  </dataValidations>
  <pageMargins left="0.70866141732283472" right="0.70866141732283472" top="0.35433070866141736" bottom="0.35433070866141736" header="0.31496062992125984" footer="0.31496062992125984"/>
  <pageSetup paperSize="9" orientation="portrait" horizontalDpi="1200" verticalDpi="1200" r:id="rId1"/>
  <rowBreaks count="3" manualBreakCount="3">
    <brk id="71" max="16383" man="1"/>
    <brk id="132" max="16383" man="1"/>
    <brk id="170" max="16383" man="1"/>
  </rowBreaks>
  <colBreaks count="1" manualBreakCount="1">
    <brk id="27" max="19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60" zoomScaleNormal="100" workbookViewId="0">
      <selection activeCell="D21" sqref="D21"/>
    </sheetView>
  </sheetViews>
  <sheetFormatPr defaultColWidth="9" defaultRowHeight="13" x14ac:dyDescent="0.2"/>
  <cols>
    <col min="1" max="1" width="4.7265625" style="8" customWidth="1"/>
    <col min="2" max="4" width="24.6328125" style="8" customWidth="1"/>
    <col min="5" max="16384" width="9" style="8"/>
  </cols>
  <sheetData>
    <row r="1" spans="1:6" x14ac:dyDescent="0.2">
      <c r="A1" s="8" t="s">
        <v>151</v>
      </c>
    </row>
    <row r="5" spans="1:6" ht="14" x14ac:dyDescent="0.2">
      <c r="A5" s="246" t="s">
        <v>122</v>
      </c>
      <c r="B5" s="246"/>
      <c r="C5" s="246"/>
      <c r="D5" s="246"/>
      <c r="E5" s="246"/>
    </row>
    <row r="7" spans="1:6" ht="44.25" customHeight="1" x14ac:dyDescent="0.2">
      <c r="C7" s="13" t="s">
        <v>41</v>
      </c>
      <c r="D7" s="128" t="str">
        <f>IF(【様式第６号の２】事業計画書兼チェックシート!N11="","",【様式第６号の２】事業計画書兼チェックシート!N11)</f>
        <v/>
      </c>
      <c r="E7" s="128"/>
    </row>
    <row r="8" spans="1:6" x14ac:dyDescent="0.2">
      <c r="C8" s="13" t="s">
        <v>42</v>
      </c>
      <c r="D8" s="247" t="str">
        <f>IF(【様式第６号の２】事業計画書兼チェックシート!N12="","",【様式第６号の２】事業計画書兼チェックシート!N12)</f>
        <v/>
      </c>
      <c r="E8" s="247"/>
    </row>
    <row r="10" spans="1:6" x14ac:dyDescent="0.2">
      <c r="A10" s="8" t="s">
        <v>36</v>
      </c>
    </row>
    <row r="11" spans="1:6" x14ac:dyDescent="0.2">
      <c r="A11" s="8" t="s">
        <v>37</v>
      </c>
    </row>
    <row r="13" spans="1:6" x14ac:dyDescent="0.2">
      <c r="B13" s="69" t="s">
        <v>35</v>
      </c>
      <c r="C13" s="69" t="s">
        <v>5</v>
      </c>
      <c r="D13" s="69" t="s">
        <v>40</v>
      </c>
    </row>
    <row r="14" spans="1:6" ht="28" customHeight="1" x14ac:dyDescent="0.2">
      <c r="A14" s="70" t="s">
        <v>39</v>
      </c>
      <c r="B14" s="123" t="s">
        <v>223</v>
      </c>
      <c r="C14" s="126" t="s">
        <v>224</v>
      </c>
      <c r="D14" s="124" t="s">
        <v>225</v>
      </c>
    </row>
    <row r="15" spans="1:6" ht="29.5" customHeight="1" x14ac:dyDescent="0.2">
      <c r="A15" s="70" t="s">
        <v>39</v>
      </c>
      <c r="B15" s="71" t="s">
        <v>226</v>
      </c>
      <c r="C15" s="71" t="s">
        <v>227</v>
      </c>
      <c r="D15" s="71" t="s">
        <v>228</v>
      </c>
      <c r="F15" s="127"/>
    </row>
    <row r="16" spans="1:6" x14ac:dyDescent="0.2">
      <c r="B16" s="72"/>
      <c r="C16" s="72"/>
      <c r="D16" s="72"/>
    </row>
    <row r="17" spans="1:7" x14ac:dyDescent="0.2">
      <c r="B17" s="68" t="s">
        <v>35</v>
      </c>
      <c r="C17" s="69" t="s">
        <v>5</v>
      </c>
      <c r="D17" s="69" t="s">
        <v>25</v>
      </c>
    </row>
    <row r="18" spans="1:7" ht="36" customHeight="1" x14ac:dyDescent="0.2">
      <c r="B18" s="77"/>
      <c r="C18" s="77"/>
      <c r="D18" s="78"/>
    </row>
    <row r="19" spans="1:7" ht="36" customHeight="1" x14ac:dyDescent="0.2">
      <c r="B19" s="77"/>
      <c r="C19" s="77"/>
      <c r="D19" s="78"/>
    </row>
    <row r="20" spans="1:7" ht="36" customHeight="1" x14ac:dyDescent="0.2">
      <c r="B20" s="77"/>
      <c r="C20" s="77"/>
      <c r="D20" s="78"/>
    </row>
    <row r="21" spans="1:7" ht="36" customHeight="1" x14ac:dyDescent="0.2">
      <c r="B21" s="77"/>
      <c r="C21" s="77"/>
      <c r="D21" s="78"/>
      <c r="G21" s="8" t="s">
        <v>203</v>
      </c>
    </row>
    <row r="22" spans="1:7" ht="36" customHeight="1" x14ac:dyDescent="0.2">
      <c r="B22" s="77"/>
      <c r="C22" s="77"/>
      <c r="D22" s="78"/>
      <c r="G22" s="8" t="s">
        <v>204</v>
      </c>
    </row>
    <row r="23" spans="1:7" ht="36" customHeight="1" x14ac:dyDescent="0.2">
      <c r="B23" s="77"/>
      <c r="C23" s="77"/>
      <c r="D23" s="78"/>
      <c r="G23" s="8" t="s">
        <v>205</v>
      </c>
    </row>
    <row r="24" spans="1:7" ht="36" customHeight="1" x14ac:dyDescent="0.2">
      <c r="B24" s="77"/>
      <c r="C24" s="77"/>
      <c r="D24" s="78"/>
      <c r="G24" s="8" t="s">
        <v>206</v>
      </c>
    </row>
    <row r="26" spans="1:7" x14ac:dyDescent="0.2">
      <c r="A26" s="8" t="s">
        <v>49</v>
      </c>
    </row>
    <row r="27" spans="1:7" x14ac:dyDescent="0.2">
      <c r="A27" s="73" t="s">
        <v>208</v>
      </c>
      <c r="B27" s="245" t="s">
        <v>47</v>
      </c>
      <c r="C27" s="245"/>
      <c r="D27" s="245"/>
      <c r="E27" s="245"/>
    </row>
    <row r="28" spans="1:7" x14ac:dyDescent="0.2">
      <c r="A28" s="74"/>
      <c r="B28" s="245"/>
      <c r="C28" s="245"/>
      <c r="D28" s="245"/>
      <c r="E28" s="245"/>
    </row>
    <row r="29" spans="1:7" x14ac:dyDescent="0.2">
      <c r="A29" s="73" t="s">
        <v>48</v>
      </c>
      <c r="B29" s="245" t="s">
        <v>50</v>
      </c>
      <c r="C29" s="245"/>
      <c r="D29" s="245"/>
      <c r="E29" s="245"/>
      <c r="G29" s="8" t="s">
        <v>209</v>
      </c>
    </row>
    <row r="30" spans="1:7" x14ac:dyDescent="0.2">
      <c r="A30" s="73"/>
      <c r="B30" s="245"/>
      <c r="C30" s="245"/>
      <c r="D30" s="245"/>
      <c r="E30" s="245"/>
      <c r="G30" s="8" t="s">
        <v>207</v>
      </c>
    </row>
    <row r="31" spans="1:7" x14ac:dyDescent="0.2">
      <c r="A31" s="73"/>
      <c r="B31" s="245"/>
      <c r="C31" s="245"/>
      <c r="D31" s="245"/>
      <c r="E31" s="245"/>
    </row>
    <row r="32" spans="1:7" x14ac:dyDescent="0.2">
      <c r="A32" s="74"/>
      <c r="B32" s="245"/>
      <c r="C32" s="245"/>
      <c r="D32" s="245"/>
      <c r="E32" s="245"/>
    </row>
  </sheetData>
  <sheetProtection algorithmName="SHA-512" hashValue="SXrw9Rt8VmcYXiy0on8z3UDe6x3yW6pXXDh1HTNddDRCmJ8lY/sRElapcJQfBauMnaB3ehEyK618oFZZFAmerw==" saltValue="cjpjHrcSJMjLS1yPbdlcRw==" spinCount="100000" sheet="1" objects="1" scenarios="1"/>
  <mergeCells count="5">
    <mergeCell ref="B27:E28"/>
    <mergeCell ref="B29:E32"/>
    <mergeCell ref="A5:E5"/>
    <mergeCell ref="D7:E7"/>
    <mergeCell ref="D8:E8"/>
  </mergeCells>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view="pageBreakPreview" zoomScaleNormal="100" zoomScaleSheetLayoutView="100" workbookViewId="0">
      <selection activeCell="AH8" sqref="AH8"/>
    </sheetView>
  </sheetViews>
  <sheetFormatPr defaultColWidth="3.08984375" defaultRowHeight="18" customHeight="1" x14ac:dyDescent="0.2"/>
  <cols>
    <col min="1" max="26" width="3.08984375" style="2"/>
    <col min="27" max="27" width="3.08984375" style="4"/>
    <col min="28" max="16384" width="3.08984375" style="2"/>
  </cols>
  <sheetData>
    <row r="1" spans="1:27" ht="18" customHeight="1" x14ac:dyDescent="0.2">
      <c r="A1" s="86" t="s">
        <v>123</v>
      </c>
      <c r="B1" s="86"/>
      <c r="C1" s="86"/>
      <c r="D1" s="86"/>
      <c r="E1" s="86"/>
      <c r="F1" s="86"/>
      <c r="G1" s="86"/>
      <c r="H1" s="86"/>
      <c r="I1" s="86"/>
      <c r="J1" s="86"/>
      <c r="K1" s="86"/>
      <c r="L1" s="86"/>
      <c r="M1" s="86"/>
      <c r="N1" s="86"/>
      <c r="O1" s="86"/>
      <c r="P1" s="86"/>
      <c r="Q1" s="86"/>
      <c r="R1" s="86"/>
      <c r="S1" s="86"/>
      <c r="T1" s="86"/>
      <c r="U1" s="86"/>
      <c r="V1" s="86"/>
      <c r="W1" s="86"/>
      <c r="X1" s="86"/>
      <c r="Y1" s="86"/>
      <c r="Z1" s="86"/>
    </row>
    <row r="2" spans="1:27" ht="18" customHeight="1" x14ac:dyDescent="0.2">
      <c r="A2" s="279" t="s">
        <v>215</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4" t="s">
        <v>70</v>
      </c>
    </row>
    <row r="3" spans="1:27" ht="18"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row>
    <row r="4" spans="1:27" ht="18"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row>
    <row r="5" spans="1:27" ht="18" customHeight="1" x14ac:dyDescent="0.2">
      <c r="A5" s="86"/>
      <c r="B5" s="86" t="str">
        <f>IF(【様式第６号の２】事業計画書兼チェックシート!BG29="","鳥取県　　　　　所長　様",【様式第６号の２】事業計画書兼チェックシート!BG29&amp;"　様")</f>
        <v>鳥取県　　　　　所長　様</v>
      </c>
      <c r="C5" s="86"/>
      <c r="D5" s="86"/>
      <c r="E5" s="86"/>
      <c r="F5" s="86"/>
      <c r="G5" s="86"/>
      <c r="H5" s="86"/>
      <c r="I5" s="86"/>
      <c r="J5" s="86"/>
      <c r="K5" s="86"/>
      <c r="L5" s="86"/>
      <c r="M5" s="86"/>
      <c r="N5" s="86"/>
      <c r="O5" s="86"/>
      <c r="P5" s="86"/>
      <c r="Q5" s="86"/>
      <c r="R5" s="86"/>
      <c r="S5" s="86"/>
      <c r="T5" s="86"/>
      <c r="U5" s="86"/>
      <c r="V5" s="86"/>
      <c r="W5" s="86"/>
      <c r="X5" s="86"/>
      <c r="Y5" s="86"/>
      <c r="Z5" s="86"/>
    </row>
    <row r="6" spans="1:27" ht="18" customHeight="1" x14ac:dyDescent="0.2">
      <c r="A6" s="86"/>
      <c r="B6" s="86"/>
      <c r="C6" s="86"/>
      <c r="D6" s="86"/>
      <c r="E6" s="86"/>
      <c r="F6" s="86"/>
      <c r="G6" s="86"/>
      <c r="H6" s="86"/>
      <c r="I6" s="86"/>
      <c r="J6" s="86"/>
      <c r="K6" s="86"/>
      <c r="L6" s="86"/>
      <c r="M6" s="86"/>
      <c r="N6" s="86"/>
      <c r="O6" s="86"/>
      <c r="P6" s="86"/>
      <c r="Q6" s="86"/>
      <c r="R6" s="86"/>
      <c r="S6" s="86"/>
      <c r="T6" s="86"/>
      <c r="U6" s="86"/>
      <c r="V6" s="86"/>
      <c r="W6" s="86"/>
      <c r="X6" s="86"/>
      <c r="Y6" s="86"/>
      <c r="Z6" s="86"/>
    </row>
    <row r="7" spans="1:27" ht="18" customHeight="1" x14ac:dyDescent="0.2">
      <c r="A7" s="86"/>
      <c r="B7" s="86"/>
      <c r="C7" s="86"/>
      <c r="D7" s="86"/>
      <c r="E7" s="86"/>
      <c r="F7" s="86"/>
      <c r="G7" s="86"/>
      <c r="H7" s="86"/>
      <c r="I7" s="86"/>
      <c r="J7" s="86"/>
      <c r="K7" s="86"/>
      <c r="L7" s="86"/>
      <c r="M7" s="86" t="s">
        <v>15</v>
      </c>
      <c r="N7" s="86"/>
      <c r="O7" s="86"/>
      <c r="P7" s="86"/>
      <c r="Q7" s="86"/>
      <c r="R7" s="86"/>
      <c r="S7" s="86"/>
      <c r="T7" s="86"/>
      <c r="U7" s="86"/>
      <c r="V7" s="86"/>
      <c r="W7" s="86"/>
      <c r="X7" s="86"/>
      <c r="Y7" s="86"/>
      <c r="Z7" s="86"/>
    </row>
    <row r="8" spans="1:27" ht="18" customHeight="1" x14ac:dyDescent="0.2">
      <c r="A8" s="86"/>
      <c r="B8" s="86"/>
      <c r="C8" s="86"/>
      <c r="D8" s="86"/>
      <c r="E8" s="86"/>
      <c r="F8" s="86"/>
      <c r="G8" s="86"/>
      <c r="H8" s="86"/>
      <c r="I8" s="86"/>
      <c r="J8" s="86"/>
      <c r="K8" s="86"/>
      <c r="L8" s="86"/>
      <c r="M8" s="86" t="s">
        <v>14</v>
      </c>
      <c r="N8" s="86"/>
      <c r="O8" s="88" t="s">
        <v>43</v>
      </c>
      <c r="P8" s="282" t="str">
        <f>IF(【様式第６号の２】事業計画書兼チェックシート!O10="","",【様式第６号の２】事業計画書兼チェックシート!O10)</f>
        <v/>
      </c>
      <c r="Q8" s="282"/>
      <c r="R8" s="282"/>
      <c r="S8" s="282"/>
      <c r="T8" s="282"/>
      <c r="U8" s="282"/>
      <c r="V8" s="282"/>
      <c r="W8" s="282"/>
      <c r="X8" s="282"/>
      <c r="Y8" s="86"/>
      <c r="Z8" s="86"/>
    </row>
    <row r="9" spans="1:27" ht="35.25" customHeight="1" x14ac:dyDescent="0.2">
      <c r="A9" s="86"/>
      <c r="B9" s="86"/>
      <c r="C9" s="86"/>
      <c r="D9" s="86"/>
      <c r="E9" s="86"/>
      <c r="F9" s="86"/>
      <c r="G9" s="86"/>
      <c r="H9" s="86"/>
      <c r="I9" s="86"/>
      <c r="J9" s="86"/>
      <c r="K9" s="86"/>
      <c r="L9" s="86"/>
      <c r="M9" s="86"/>
      <c r="N9" s="86"/>
      <c r="O9" s="280" t="str">
        <f>IF(【様式第６号の２】事業計画書兼チェックシート!N11="","",【様式第６号の２】事業計画書兼チェックシート!N11)</f>
        <v/>
      </c>
      <c r="P9" s="280"/>
      <c r="Q9" s="280"/>
      <c r="R9" s="280"/>
      <c r="S9" s="280"/>
      <c r="T9" s="280"/>
      <c r="U9" s="280"/>
      <c r="V9" s="280"/>
      <c r="W9" s="280"/>
      <c r="X9" s="280"/>
      <c r="Y9" s="86"/>
      <c r="Z9" s="86"/>
    </row>
    <row r="10" spans="1:27" ht="18" customHeight="1" x14ac:dyDescent="0.2">
      <c r="A10" s="86"/>
      <c r="B10" s="86"/>
      <c r="C10" s="86"/>
      <c r="D10" s="86"/>
      <c r="E10" s="86"/>
      <c r="F10" s="86"/>
      <c r="G10" s="86"/>
      <c r="H10" s="86"/>
      <c r="I10" s="86"/>
      <c r="J10" s="86"/>
      <c r="K10" s="86"/>
      <c r="L10" s="86"/>
      <c r="M10" s="86" t="s">
        <v>6</v>
      </c>
      <c r="N10" s="86"/>
      <c r="O10" s="280" t="str">
        <f>IF(【様式第６号の２】事業計画書兼チェックシート!N12="","",【様式第６号の２】事業計画書兼チェックシート!N12)</f>
        <v/>
      </c>
      <c r="P10" s="280"/>
      <c r="Q10" s="280"/>
      <c r="R10" s="280"/>
      <c r="S10" s="280"/>
      <c r="T10" s="280"/>
      <c r="U10" s="280"/>
      <c r="V10" s="280"/>
      <c r="W10" s="280"/>
      <c r="X10" s="280"/>
      <c r="Y10" s="86"/>
      <c r="Z10" s="86"/>
      <c r="AA10" s="4" t="s">
        <v>71</v>
      </c>
    </row>
    <row r="11" spans="1:27" ht="18" customHeight="1" x14ac:dyDescent="0.2">
      <c r="A11" s="86"/>
      <c r="B11" s="86"/>
      <c r="C11" s="86"/>
      <c r="D11" s="86"/>
      <c r="E11" s="86"/>
      <c r="F11" s="86"/>
      <c r="G11" s="86"/>
      <c r="H11" s="86"/>
      <c r="I11" s="86"/>
      <c r="J11" s="86"/>
      <c r="K11" s="86"/>
      <c r="L11" s="86"/>
      <c r="M11" s="86" t="s">
        <v>10</v>
      </c>
      <c r="N11" s="86"/>
      <c r="O11" s="280" t="str">
        <f>IF(【様式第６号の２】事業計画書兼チェックシート!N13="","",【様式第６号の２】事業計画書兼チェックシート!N13)</f>
        <v/>
      </c>
      <c r="P11" s="280"/>
      <c r="Q11" s="280"/>
      <c r="R11" s="280"/>
      <c r="S11" s="280"/>
      <c r="T11" s="280"/>
      <c r="U11" s="280"/>
      <c r="V11" s="280"/>
      <c r="W11" s="280"/>
      <c r="X11" s="280"/>
      <c r="Y11" s="86"/>
      <c r="Z11" s="86"/>
    </row>
    <row r="12" spans="1:27" ht="18" customHeight="1" x14ac:dyDescent="0.2">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7" ht="18" customHeight="1" x14ac:dyDescent="0.2">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row>
    <row r="14" spans="1:27" ht="18" customHeight="1" x14ac:dyDescent="0.2">
      <c r="A14" s="274" t="s">
        <v>16</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row>
    <row r="15" spans="1:27" ht="18" customHeight="1" x14ac:dyDescent="0.2">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row>
    <row r="16" spans="1:27" ht="36" customHeight="1" x14ac:dyDescent="0.2">
      <c r="A16" s="281" t="s">
        <v>26</v>
      </c>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row>
    <row r="17" spans="1:27" ht="18" customHeight="1" x14ac:dyDescent="0.2">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row>
    <row r="18" spans="1:27" ht="18" customHeight="1" x14ac:dyDescent="0.2">
      <c r="A18" s="274" t="s">
        <v>17</v>
      </c>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row>
    <row r="19" spans="1:27" ht="18" customHeight="1" x14ac:dyDescent="0.2">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7" ht="18" customHeight="1" x14ac:dyDescent="0.2">
      <c r="A20" s="86"/>
      <c r="B20" s="89" t="s">
        <v>18</v>
      </c>
      <c r="C20" s="90"/>
      <c r="D20" s="90"/>
      <c r="E20" s="90"/>
      <c r="F20" s="90"/>
      <c r="G20" s="91"/>
      <c r="H20" s="275" t="s">
        <v>19</v>
      </c>
      <c r="I20" s="276"/>
      <c r="J20" s="276"/>
      <c r="K20" s="276"/>
      <c r="L20" s="276"/>
      <c r="M20" s="276"/>
      <c r="N20" s="276"/>
      <c r="O20" s="276"/>
      <c r="P20" s="276"/>
      <c r="Q20" s="276"/>
      <c r="R20" s="276"/>
      <c r="S20" s="276"/>
      <c r="T20" s="276"/>
      <c r="U20" s="276"/>
      <c r="V20" s="276"/>
      <c r="W20" s="276"/>
      <c r="X20" s="276"/>
      <c r="Y20" s="277"/>
      <c r="Z20" s="86"/>
    </row>
    <row r="21" spans="1:27" ht="18" customHeight="1" x14ac:dyDescent="0.2">
      <c r="A21" s="86"/>
      <c r="B21" s="89" t="s">
        <v>20</v>
      </c>
      <c r="C21" s="90"/>
      <c r="D21" s="90"/>
      <c r="E21" s="90"/>
      <c r="F21" s="90"/>
      <c r="G21" s="91"/>
      <c r="H21" s="92"/>
      <c r="I21" s="93"/>
      <c r="J21" s="93"/>
      <c r="K21" s="93"/>
      <c r="L21" s="94" t="s">
        <v>27</v>
      </c>
      <c r="M21" s="278" t="str">
        <f>IF(【様式第６号の２】事業計画書兼チェックシート!K171="","",【様式第６号の２】事業計画書兼チェックシート!AB171*10000)</f>
        <v/>
      </c>
      <c r="N21" s="278"/>
      <c r="O21" s="278"/>
      <c r="P21" s="278"/>
      <c r="Q21" s="278"/>
      <c r="R21" s="278"/>
      <c r="S21" s="93" t="s">
        <v>21</v>
      </c>
      <c r="T21" s="93"/>
      <c r="U21" s="93"/>
      <c r="V21" s="93"/>
      <c r="W21" s="93"/>
      <c r="X21" s="93"/>
      <c r="Y21" s="95"/>
      <c r="Z21" s="86"/>
      <c r="AA21" s="4" t="s">
        <v>72</v>
      </c>
    </row>
    <row r="22" spans="1:27" ht="18" customHeight="1" x14ac:dyDescent="0.2">
      <c r="A22" s="86"/>
      <c r="B22" s="89" t="s">
        <v>22</v>
      </c>
      <c r="C22" s="90"/>
      <c r="D22" s="90"/>
      <c r="E22" s="90"/>
      <c r="F22" s="90"/>
      <c r="G22" s="91"/>
      <c r="H22" s="96"/>
      <c r="I22" s="97"/>
      <c r="J22" s="97"/>
      <c r="K22" s="97"/>
      <c r="L22" s="98" t="s">
        <v>27</v>
      </c>
      <c r="M22" s="278" t="str">
        <f>IF(【様式第６号の２】事業計画書兼チェックシート!K171="","",【様式第６号の２】事業計画書兼チェックシート!K171*10000)</f>
        <v/>
      </c>
      <c r="N22" s="278"/>
      <c r="O22" s="278"/>
      <c r="P22" s="278"/>
      <c r="Q22" s="278"/>
      <c r="R22" s="278"/>
      <c r="S22" s="93" t="s">
        <v>21</v>
      </c>
      <c r="T22" s="97"/>
      <c r="U22" s="97"/>
      <c r="V22" s="97"/>
      <c r="W22" s="97"/>
      <c r="X22" s="97"/>
      <c r="Y22" s="99"/>
      <c r="Z22" s="86"/>
      <c r="AA22" s="4" t="s">
        <v>72</v>
      </c>
    </row>
    <row r="23" spans="1:27" ht="18" customHeight="1" x14ac:dyDescent="0.2">
      <c r="A23" s="86"/>
      <c r="B23" s="100" t="s">
        <v>23</v>
      </c>
      <c r="C23" s="101"/>
      <c r="D23" s="101"/>
      <c r="E23" s="101"/>
      <c r="F23" s="101"/>
      <c r="G23" s="102"/>
      <c r="H23" s="103"/>
      <c r="I23" s="104"/>
      <c r="J23" s="101"/>
      <c r="K23" s="101"/>
      <c r="L23" s="101"/>
      <c r="M23" s="101"/>
      <c r="N23" s="101"/>
      <c r="O23" s="101"/>
      <c r="P23" s="101"/>
      <c r="Q23" s="101"/>
      <c r="R23" s="101"/>
      <c r="S23" s="101"/>
      <c r="T23" s="101"/>
      <c r="U23" s="101"/>
      <c r="V23" s="101"/>
      <c r="W23" s="101"/>
      <c r="X23" s="101"/>
      <c r="Y23" s="102"/>
      <c r="Z23" s="86"/>
    </row>
    <row r="24" spans="1:27" ht="18" customHeight="1" x14ac:dyDescent="0.2">
      <c r="A24" s="86"/>
      <c r="B24" s="105"/>
      <c r="C24" s="106"/>
      <c r="D24" s="106"/>
      <c r="E24" s="106"/>
      <c r="F24" s="106"/>
      <c r="G24" s="107"/>
      <c r="H24" s="108" t="s">
        <v>174</v>
      </c>
      <c r="I24" s="109"/>
      <c r="J24" s="106"/>
      <c r="K24" s="106"/>
      <c r="L24" s="106"/>
      <c r="M24" s="106"/>
      <c r="N24" s="106"/>
      <c r="O24" s="106"/>
      <c r="P24" s="106"/>
      <c r="Q24" s="106"/>
      <c r="R24" s="106"/>
      <c r="S24" s="106"/>
      <c r="T24" s="106"/>
      <c r="U24" s="106"/>
      <c r="V24" s="106"/>
      <c r="W24" s="106"/>
      <c r="X24" s="106"/>
      <c r="Y24" s="107"/>
      <c r="Z24" s="86"/>
      <c r="AA24" s="4" t="s">
        <v>73</v>
      </c>
    </row>
    <row r="25" spans="1:27" ht="18" customHeight="1" x14ac:dyDescent="0.2">
      <c r="A25" s="86"/>
      <c r="B25" s="105"/>
      <c r="C25" s="106"/>
      <c r="D25" s="106"/>
      <c r="E25" s="106"/>
      <c r="F25" s="106"/>
      <c r="G25" s="107"/>
      <c r="H25" s="108" t="str">
        <f>IF(【様式第６号の２】事業計画書兼チェックシート!I56="有","・他に利用する補助金一覧表（様式第６号の２別紙）","")</f>
        <v/>
      </c>
      <c r="I25" s="109"/>
      <c r="J25" s="106"/>
      <c r="K25" s="106"/>
      <c r="L25" s="106"/>
      <c r="M25" s="106"/>
      <c r="N25" s="106"/>
      <c r="O25" s="106"/>
      <c r="P25" s="106"/>
      <c r="Q25" s="106"/>
      <c r="R25" s="106"/>
      <c r="S25" s="106"/>
      <c r="T25" s="106"/>
      <c r="U25" s="106"/>
      <c r="V25" s="106"/>
      <c r="W25" s="106"/>
      <c r="X25" s="106"/>
      <c r="Y25" s="107"/>
      <c r="Z25" s="86"/>
    </row>
    <row r="26" spans="1:27" ht="18" customHeight="1" x14ac:dyDescent="0.2">
      <c r="A26" s="86"/>
      <c r="B26" s="105"/>
      <c r="C26" s="106"/>
      <c r="D26" s="106"/>
      <c r="E26" s="106"/>
      <c r="F26" s="106"/>
      <c r="G26" s="107"/>
      <c r="H26" s="108" t="str">
        <f>IF(【様式第６号の２】事業計画書兼チェックシート!C184="","","・"&amp;【様式第６号の２】事業計画書兼チェックシート!C184)</f>
        <v/>
      </c>
      <c r="I26" s="109"/>
      <c r="J26" s="106"/>
      <c r="K26" s="106"/>
      <c r="L26" s="106"/>
      <c r="M26" s="106"/>
      <c r="N26" s="106"/>
      <c r="O26" s="106"/>
      <c r="P26" s="106"/>
      <c r="Q26" s="106"/>
      <c r="R26" s="106"/>
      <c r="S26" s="106"/>
      <c r="T26" s="106"/>
      <c r="U26" s="106"/>
      <c r="V26" s="106"/>
      <c r="W26" s="106"/>
      <c r="X26" s="106"/>
      <c r="Y26" s="107"/>
      <c r="Z26" s="86"/>
    </row>
    <row r="27" spans="1:27" ht="18" customHeight="1" x14ac:dyDescent="0.2">
      <c r="A27" s="86"/>
      <c r="B27" s="105"/>
      <c r="C27" s="106"/>
      <c r="D27" s="106"/>
      <c r="E27" s="106"/>
      <c r="F27" s="106"/>
      <c r="G27" s="107"/>
      <c r="H27" s="108"/>
      <c r="I27" s="109"/>
      <c r="J27" s="106"/>
      <c r="K27" s="106"/>
      <c r="L27" s="106"/>
      <c r="M27" s="106"/>
      <c r="N27" s="106"/>
      <c r="O27" s="106"/>
      <c r="P27" s="106"/>
      <c r="Q27" s="106"/>
      <c r="R27" s="106"/>
      <c r="S27" s="106"/>
      <c r="T27" s="106"/>
      <c r="U27" s="106"/>
      <c r="V27" s="106"/>
      <c r="W27" s="106"/>
      <c r="X27" s="106"/>
      <c r="Y27" s="107"/>
      <c r="Z27" s="86"/>
    </row>
    <row r="28" spans="1:27" ht="18" customHeight="1" x14ac:dyDescent="0.2">
      <c r="A28" s="86"/>
      <c r="B28" s="105"/>
      <c r="C28" s="106"/>
      <c r="D28" s="106"/>
      <c r="E28" s="106"/>
      <c r="F28" s="106"/>
      <c r="G28" s="107"/>
      <c r="H28" s="108"/>
      <c r="I28" s="109"/>
      <c r="J28" s="106"/>
      <c r="K28" s="106"/>
      <c r="L28" s="106"/>
      <c r="M28" s="106"/>
      <c r="N28" s="106"/>
      <c r="O28" s="106"/>
      <c r="P28" s="106"/>
      <c r="Q28" s="106"/>
      <c r="R28" s="106"/>
      <c r="S28" s="106"/>
      <c r="T28" s="106"/>
      <c r="U28" s="106"/>
      <c r="V28" s="106"/>
      <c r="W28" s="106"/>
      <c r="X28" s="106"/>
      <c r="Y28" s="107"/>
      <c r="Z28" s="86"/>
    </row>
    <row r="29" spans="1:27" ht="18" customHeight="1" x14ac:dyDescent="0.2">
      <c r="A29" s="86"/>
      <c r="B29" s="105"/>
      <c r="C29" s="106"/>
      <c r="D29" s="106"/>
      <c r="E29" s="106"/>
      <c r="F29" s="106"/>
      <c r="G29" s="107"/>
      <c r="H29" s="108"/>
      <c r="I29" s="109"/>
      <c r="J29" s="106"/>
      <c r="K29" s="106"/>
      <c r="L29" s="106"/>
      <c r="M29" s="106"/>
      <c r="N29" s="106"/>
      <c r="O29" s="106"/>
      <c r="P29" s="106"/>
      <c r="Q29" s="106"/>
      <c r="R29" s="106"/>
      <c r="S29" s="106"/>
      <c r="T29" s="106"/>
      <c r="U29" s="106"/>
      <c r="V29" s="106"/>
      <c r="W29" s="106"/>
      <c r="X29" s="106"/>
      <c r="Y29" s="107"/>
      <c r="Z29" s="86"/>
    </row>
    <row r="30" spans="1:27" ht="18" customHeight="1" x14ac:dyDescent="0.2">
      <c r="A30" s="86"/>
      <c r="B30" s="105"/>
      <c r="C30" s="106"/>
      <c r="D30" s="106"/>
      <c r="E30" s="106"/>
      <c r="F30" s="106"/>
      <c r="G30" s="107"/>
      <c r="H30" s="110"/>
      <c r="I30" s="109"/>
      <c r="J30" s="106"/>
      <c r="K30" s="106"/>
      <c r="L30" s="106"/>
      <c r="M30" s="106"/>
      <c r="N30" s="106"/>
      <c r="O30" s="106"/>
      <c r="P30" s="106"/>
      <c r="Q30" s="106"/>
      <c r="R30" s="106"/>
      <c r="S30" s="106"/>
      <c r="T30" s="106"/>
      <c r="U30" s="106"/>
      <c r="V30" s="106"/>
      <c r="W30" s="106"/>
      <c r="X30" s="106"/>
      <c r="Y30" s="107"/>
      <c r="Z30" s="86"/>
    </row>
    <row r="31" spans="1:27" ht="18" customHeight="1" x14ac:dyDescent="0.2">
      <c r="A31" s="86"/>
      <c r="B31" s="111"/>
      <c r="C31" s="112"/>
      <c r="D31" s="112"/>
      <c r="E31" s="112"/>
      <c r="F31" s="112"/>
      <c r="G31" s="113"/>
      <c r="H31" s="114"/>
      <c r="I31" s="115"/>
      <c r="J31" s="112"/>
      <c r="K31" s="112"/>
      <c r="L31" s="112"/>
      <c r="M31" s="112"/>
      <c r="N31" s="112"/>
      <c r="O31" s="112"/>
      <c r="P31" s="112"/>
      <c r="Q31" s="112"/>
      <c r="R31" s="112"/>
      <c r="S31" s="112"/>
      <c r="T31" s="112"/>
      <c r="U31" s="112"/>
      <c r="V31" s="112"/>
      <c r="W31" s="112"/>
      <c r="X31" s="112"/>
      <c r="Y31" s="113"/>
      <c r="Z31" s="86"/>
    </row>
    <row r="32" spans="1:27" ht="18" customHeight="1" x14ac:dyDescent="0.2">
      <c r="A32" s="86"/>
      <c r="B32" s="86"/>
      <c r="C32" s="86"/>
      <c r="D32" s="86"/>
      <c r="E32" s="86"/>
      <c r="F32" s="86"/>
      <c r="G32" s="86"/>
      <c r="H32" s="86"/>
      <c r="I32" s="86"/>
      <c r="J32" s="86"/>
      <c r="K32" s="116"/>
      <c r="L32" s="86"/>
      <c r="M32" s="86"/>
      <c r="N32" s="86"/>
      <c r="O32" s="86"/>
      <c r="P32" s="86"/>
      <c r="Q32" s="86"/>
      <c r="R32" s="86"/>
      <c r="S32" s="86"/>
      <c r="T32" s="86"/>
      <c r="U32" s="86"/>
      <c r="V32" s="86"/>
      <c r="W32" s="86"/>
      <c r="X32" s="86"/>
      <c r="Y32" s="86"/>
      <c r="Z32" s="86"/>
    </row>
    <row r="33" spans="1:35" ht="18" customHeight="1" x14ac:dyDescent="0.2">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35" s="1" customFormat="1" ht="18" customHeight="1" x14ac:dyDescent="0.2">
      <c r="A34" s="117" t="s">
        <v>219</v>
      </c>
      <c r="B34" s="118"/>
      <c r="C34" s="118"/>
      <c r="D34" s="118"/>
      <c r="E34" s="118"/>
      <c r="F34" s="118"/>
      <c r="G34" s="118"/>
      <c r="H34" s="118"/>
      <c r="I34" s="118"/>
      <c r="J34" s="118"/>
      <c r="K34" s="118"/>
      <c r="L34" s="118"/>
      <c r="M34" s="118"/>
      <c r="N34" s="118"/>
      <c r="O34" s="118"/>
      <c r="P34" s="118"/>
      <c r="Q34" s="119"/>
      <c r="R34" s="118"/>
      <c r="S34" s="118"/>
      <c r="T34" s="118"/>
      <c r="U34" s="118"/>
      <c r="V34" s="118"/>
      <c r="W34" s="118"/>
      <c r="X34" s="118"/>
      <c r="Y34" s="118"/>
      <c r="Z34" s="118"/>
      <c r="AA34" s="5"/>
    </row>
    <row r="35" spans="1:35" s="3" customFormat="1" ht="18" customHeight="1" x14ac:dyDescent="0.2">
      <c r="A35" s="117"/>
      <c r="B35" s="120" t="s">
        <v>13</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6"/>
    </row>
    <row r="36" spans="1:35" s="1" customFormat="1" ht="18" customHeight="1" x14ac:dyDescent="0.2">
      <c r="A36" s="121"/>
      <c r="B36" s="259" t="s">
        <v>220</v>
      </c>
      <c r="C36" s="260"/>
      <c r="D36" s="260"/>
      <c r="E36" s="260"/>
      <c r="F36" s="260"/>
      <c r="G36" s="260"/>
      <c r="H36" s="261"/>
      <c r="I36" s="122" t="s">
        <v>11</v>
      </c>
      <c r="J36" s="265"/>
      <c r="K36" s="265"/>
      <c r="L36" s="265"/>
      <c r="M36" s="266"/>
      <c r="N36" s="266"/>
      <c r="O36" s="266"/>
      <c r="P36" s="266"/>
      <c r="Q36" s="266"/>
      <c r="R36" s="266"/>
      <c r="S36" s="266"/>
      <c r="T36" s="266"/>
      <c r="U36" s="266"/>
      <c r="V36" s="266"/>
      <c r="W36" s="266"/>
      <c r="X36" s="266"/>
      <c r="Y36" s="267"/>
      <c r="Z36" s="121"/>
      <c r="AA36" s="4"/>
    </row>
    <row r="37" spans="1:35" s="1" customFormat="1" ht="18" customHeight="1" x14ac:dyDescent="0.2">
      <c r="A37" s="121"/>
      <c r="B37" s="262"/>
      <c r="C37" s="263"/>
      <c r="D37" s="263"/>
      <c r="E37" s="263"/>
      <c r="F37" s="263"/>
      <c r="G37" s="263"/>
      <c r="H37" s="264"/>
      <c r="I37" s="268"/>
      <c r="J37" s="269"/>
      <c r="K37" s="269"/>
      <c r="L37" s="269"/>
      <c r="M37" s="269"/>
      <c r="N37" s="269"/>
      <c r="O37" s="269"/>
      <c r="P37" s="269"/>
      <c r="Q37" s="269"/>
      <c r="R37" s="269"/>
      <c r="S37" s="269"/>
      <c r="T37" s="269"/>
      <c r="U37" s="269"/>
      <c r="V37" s="269"/>
      <c r="W37" s="269"/>
      <c r="X37" s="269"/>
      <c r="Y37" s="270"/>
      <c r="Z37" s="121"/>
      <c r="AA37" s="5"/>
      <c r="AB37" s="5"/>
      <c r="AC37" s="5"/>
      <c r="AD37" s="5"/>
      <c r="AE37" s="5"/>
      <c r="AF37" s="5"/>
      <c r="AG37" s="5"/>
      <c r="AH37" s="5"/>
      <c r="AI37" s="5"/>
    </row>
    <row r="38" spans="1:35" s="1" customFormat="1" ht="24" customHeight="1" x14ac:dyDescent="0.2">
      <c r="A38" s="121"/>
      <c r="B38" s="248" t="s">
        <v>221</v>
      </c>
      <c r="C38" s="249"/>
      <c r="D38" s="249"/>
      <c r="E38" s="249"/>
      <c r="F38" s="249"/>
      <c r="G38" s="249"/>
      <c r="H38" s="250"/>
      <c r="I38" s="271"/>
      <c r="J38" s="272"/>
      <c r="K38" s="272"/>
      <c r="L38" s="272"/>
      <c r="M38" s="272"/>
      <c r="N38" s="272"/>
      <c r="O38" s="272"/>
      <c r="P38" s="272"/>
      <c r="Q38" s="272"/>
      <c r="R38" s="272"/>
      <c r="S38" s="272"/>
      <c r="T38" s="272"/>
      <c r="U38" s="272"/>
      <c r="V38" s="272"/>
      <c r="W38" s="272"/>
      <c r="X38" s="272"/>
      <c r="Y38" s="273"/>
      <c r="Z38" s="121"/>
      <c r="AA38" s="5"/>
      <c r="AB38" s="5"/>
      <c r="AC38" s="5"/>
      <c r="AD38" s="5"/>
      <c r="AE38" s="5"/>
      <c r="AF38" s="5"/>
      <c r="AG38" s="5"/>
      <c r="AH38" s="5"/>
      <c r="AI38" s="5"/>
    </row>
    <row r="39" spans="1:35" s="1" customFormat="1" ht="18" customHeight="1" x14ac:dyDescent="0.2">
      <c r="A39" s="121"/>
      <c r="B39" s="248" t="s">
        <v>24</v>
      </c>
      <c r="C39" s="249"/>
      <c r="D39" s="249"/>
      <c r="E39" s="249"/>
      <c r="F39" s="249"/>
      <c r="G39" s="249"/>
      <c r="H39" s="250"/>
      <c r="I39" s="256"/>
      <c r="J39" s="257"/>
      <c r="K39" s="257"/>
      <c r="L39" s="257"/>
      <c r="M39" s="258"/>
      <c r="N39" s="253" t="s">
        <v>10</v>
      </c>
      <c r="O39" s="254"/>
      <c r="P39" s="255"/>
      <c r="Q39" s="251" t="s">
        <v>12</v>
      </c>
      <c r="R39" s="251"/>
      <c r="S39" s="251"/>
      <c r="T39" s="251"/>
      <c r="U39" s="251"/>
      <c r="V39" s="251"/>
      <c r="W39" s="251"/>
      <c r="X39" s="251"/>
      <c r="Y39" s="252"/>
      <c r="Z39" s="121"/>
      <c r="AA39" s="5"/>
      <c r="AB39" s="5"/>
      <c r="AC39" s="5"/>
      <c r="AD39" s="5"/>
      <c r="AE39" s="5"/>
      <c r="AF39" s="5"/>
      <c r="AG39" s="5"/>
      <c r="AH39" s="7"/>
      <c r="AI39" s="5"/>
    </row>
    <row r="40" spans="1:35" s="1" customFormat="1" ht="18" customHeight="1" x14ac:dyDescent="0.2">
      <c r="AA40" s="5"/>
      <c r="AB40" s="5"/>
      <c r="AC40" s="5"/>
      <c r="AD40" s="5"/>
      <c r="AE40" s="5"/>
      <c r="AF40" s="5"/>
      <c r="AG40" s="5"/>
      <c r="AH40" s="5"/>
      <c r="AI40" s="5"/>
    </row>
  </sheetData>
  <sheetProtection password="CCB5" sheet="1" objects="1" scenarios="1"/>
  <mergeCells count="21">
    <mergeCell ref="A18:Z18"/>
    <mergeCell ref="H20:Y20"/>
    <mergeCell ref="M21:R21"/>
    <mergeCell ref="M22:R22"/>
    <mergeCell ref="A2:Z2"/>
    <mergeCell ref="O9:X9"/>
    <mergeCell ref="O10:X10"/>
    <mergeCell ref="O11:X11"/>
    <mergeCell ref="A16:Z16"/>
    <mergeCell ref="A14:Z14"/>
    <mergeCell ref="P8:X8"/>
    <mergeCell ref="B39:H39"/>
    <mergeCell ref="Q39:Y39"/>
    <mergeCell ref="N39:P39"/>
    <mergeCell ref="I39:M39"/>
    <mergeCell ref="B36:H37"/>
    <mergeCell ref="J36:L36"/>
    <mergeCell ref="M36:Y36"/>
    <mergeCell ref="I37:Y37"/>
    <mergeCell ref="B38:H38"/>
    <mergeCell ref="I38:Y38"/>
  </mergeCells>
  <phoneticPr fontId="1"/>
  <conditionalFormatting sqref="A2:Z2">
    <cfRule type="cellIs" dxfId="0" priority="1" operator="equal">
      <formula>"令和　年　月　日"</formula>
    </cfRule>
  </conditionalFormatting>
  <pageMargins left="0.98425196850393704" right="0.98425196850393704" top="0.98425196850393704" bottom="0.98425196850393704"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【様式第６号の２】事業計画書兼チェックシート</vt:lpstr>
      <vt:lpstr>【様式第６号の２】（別紙）補助金併用一覧</vt:lpstr>
      <vt:lpstr>交付申請書（計画書連動）</vt:lpstr>
      <vt:lpstr>'【様式第６号の２】（別紙）補助金併用一覧'!Print_Area</vt:lpstr>
      <vt:lpstr>【様式第６号の２】事業計画書兼チェックシート!Print_Area</vt:lpstr>
      <vt:lpstr>'交付申請書（計画書連動）'!Print_Area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2020-06-05T06:14:38Z</cp:lastPrinted>
  <dcterms:created xsi:type="dcterms:W3CDTF">2017-01-19T07:37:02Z</dcterms:created>
  <dcterms:modified xsi:type="dcterms:W3CDTF">2022-06-22T00:47:08Z</dcterms:modified>
</cp:coreProperties>
</file>