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76" tabRatio="768" activeTab="0"/>
  </bookViews>
  <sheets>
    <sheet name="08-01" sheetId="1" r:id="rId1"/>
    <sheet name="08-02" sheetId="2" r:id="rId2"/>
    <sheet name="08-03" sheetId="3" r:id="rId3"/>
    <sheet name="08-04" sheetId="4" r:id="rId4"/>
    <sheet name="08-05" sheetId="5" r:id="rId5"/>
    <sheet name="08-06" sheetId="6" r:id="rId6"/>
    <sheet name="08-07" sheetId="7" r:id="rId7"/>
    <sheet name="08-08" sheetId="8" r:id="rId8"/>
    <sheet name="08-09" sheetId="9" r:id="rId9"/>
    <sheet name="08-10" sheetId="10" r:id="rId10"/>
    <sheet name="08-11" sheetId="11" r:id="rId11"/>
    <sheet name="08-12" sheetId="12" r:id="rId12"/>
    <sheet name="08-13" sheetId="13" r:id="rId13"/>
  </sheets>
  <definedNames>
    <definedName name="_xlnm.Print_Area" localSheetId="0">'08-01'!$A$1:$S$21</definedName>
    <definedName name="_xlnm.Print_Area" localSheetId="1">'08-02'!$A$1:$S$17</definedName>
    <definedName name="_xlnm.Print_Area" localSheetId="2">'08-03'!$A$1:$AB$21</definedName>
    <definedName name="_xlnm.Print_Area" localSheetId="3">'08-04'!$A$1:$S$20</definedName>
    <definedName name="_xlnm.Print_Area" localSheetId="4">'08-05'!$B$1:$Y$63</definedName>
    <definedName name="_xlnm.Print_Area" localSheetId="5">'08-06'!$A$1:$Q$46</definedName>
    <definedName name="_xlnm.Print_Area" localSheetId="6">'08-07'!$A$1:$W$14</definedName>
    <definedName name="_xlnm.Print_Area" localSheetId="7">'08-08'!$A$1:$U$15</definedName>
    <definedName name="_xlnm.Print_Area" localSheetId="8">'08-09'!$A$1:$AA$77</definedName>
    <definedName name="_xlnm.Print_Area" localSheetId="9">'08-10'!$A$1:$N$10</definedName>
    <definedName name="_xlnm.Print_Area" localSheetId="10">'08-11'!$A$1:$W$46</definedName>
    <definedName name="_xlnm.Print_Area" localSheetId="11">'08-12'!$A$1:$Y$45</definedName>
    <definedName name="_xlnm.Print_Area" localSheetId="12">'08-13'!$A$1:$H$55</definedName>
  </definedNames>
  <calcPr fullCalcOnLoad="1"/>
</workbook>
</file>

<file path=xl/sharedStrings.xml><?xml version="1.0" encoding="utf-8"?>
<sst xmlns="http://schemas.openxmlformats.org/spreadsheetml/2006/main" count="1097" uniqueCount="518">
  <si>
    <t>区　　　分</t>
  </si>
  <si>
    <t>総　数</t>
  </si>
  <si>
    <t>分　校</t>
  </si>
  <si>
    <t>私　立</t>
  </si>
  <si>
    <t>定時制</t>
  </si>
  <si>
    <t>併　置</t>
  </si>
  <si>
    <t>総　数</t>
  </si>
  <si>
    <t>併　置</t>
  </si>
  <si>
    <t>公</t>
  </si>
  <si>
    <t>私　立</t>
  </si>
  <si>
    <t>総　数</t>
  </si>
  <si>
    <t>～</t>
  </si>
  <si>
    <t>区　　　分</t>
  </si>
  <si>
    <t>＜高等学校＞</t>
  </si>
  <si>
    <t>看　護</t>
  </si>
  <si>
    <t>福　祉</t>
  </si>
  <si>
    <t>公　　　　　　　立</t>
  </si>
  <si>
    <t>公　　　　　立</t>
  </si>
  <si>
    <t>定　時</t>
  </si>
  <si>
    <t>定　時　制</t>
  </si>
  <si>
    <t>本　　　科</t>
  </si>
  <si>
    <t>総　数</t>
  </si>
  <si>
    <t>男</t>
  </si>
  <si>
    <t>女</t>
  </si>
  <si>
    <t>校</t>
  </si>
  <si>
    <t>公　　　立</t>
  </si>
  <si>
    <t>＜高等学校＞</t>
  </si>
  <si>
    <t>（単位：校）</t>
  </si>
  <si>
    <t>（単位：課程）</t>
  </si>
  <si>
    <t>水　産</t>
  </si>
  <si>
    <t>総合学科</t>
  </si>
  <si>
    <t>公　立</t>
  </si>
  <si>
    <t>本　　　　　　　校</t>
  </si>
  <si>
    <t>分　校</t>
  </si>
  <si>
    <t>本　校</t>
  </si>
  <si>
    <t>本　　　　　校</t>
  </si>
  <si>
    <t>総　数</t>
  </si>
  <si>
    <t>全　日</t>
  </si>
  <si>
    <t>（単位：人）</t>
  </si>
  <si>
    <t>（単位：学科）</t>
  </si>
  <si>
    <t>通信教育</t>
  </si>
  <si>
    <t>　　　本</t>
  </si>
  <si>
    <t>分　校</t>
  </si>
  <si>
    <t>本　校</t>
  </si>
  <si>
    <t>公　　立</t>
  </si>
  <si>
    <t>総　数</t>
  </si>
  <si>
    <t>全日制</t>
  </si>
  <si>
    <t>定時制</t>
  </si>
  <si>
    <t>区　　　分</t>
  </si>
  <si>
    <t>工　業</t>
  </si>
  <si>
    <t>総　数</t>
  </si>
  <si>
    <t>総　　　　　　　　　　　数</t>
  </si>
  <si>
    <t>全　　　日　　　制</t>
  </si>
  <si>
    <t>専　　攻　　科</t>
  </si>
  <si>
    <t>専　攻　科</t>
  </si>
  <si>
    <t>本　　　　　科</t>
  </si>
  <si>
    <t>本　　　　　校</t>
  </si>
  <si>
    <t>総 数</t>
  </si>
  <si>
    <t>業</t>
  </si>
  <si>
    <t>立</t>
  </si>
  <si>
    <t>平成22年度</t>
  </si>
  <si>
    <t>平成23年度</t>
  </si>
  <si>
    <t>専　攻　科（本科）</t>
  </si>
  <si>
    <t>1001人
以上</t>
  </si>
  <si>
    <t xml:space="preserve">   総　　　 　数</t>
  </si>
  <si>
    <t>公    　　立</t>
  </si>
  <si>
    <t>私　   　立</t>
  </si>
  <si>
    <t>25年度</t>
  </si>
  <si>
    <t>平成24年度</t>
  </si>
  <si>
    <t>平成26年度</t>
  </si>
  <si>
    <t xml:space="preserve">第８－１表　　　設 置 者 別 学 校 数 </t>
  </si>
  <si>
    <t>第８－２表　続き</t>
  </si>
  <si>
    <t>農　業</t>
  </si>
  <si>
    <t>公　立</t>
  </si>
  <si>
    <t>総　　　　　　　　数</t>
  </si>
  <si>
    <t>普　　　通</t>
  </si>
  <si>
    <t>商　　業</t>
  </si>
  <si>
    <t>家　　庭</t>
  </si>
  <si>
    <t>第８－４表　生徒数</t>
  </si>
  <si>
    <t>＜高等学校＞</t>
  </si>
  <si>
    <t xml:space="preserve">   第８－５表　続き　</t>
  </si>
  <si>
    <t>区　　分</t>
  </si>
  <si>
    <t>小学科
（学科）</t>
  </si>
  <si>
    <t>本科の入学状況（人）</t>
  </si>
  <si>
    <t>入 学 志 願 者 数</t>
  </si>
  <si>
    <t>入学者のうち他県所在</t>
  </si>
  <si>
    <t xml:space="preserve">入学者のうち過年度 </t>
  </si>
  <si>
    <t>総　　　　　数</t>
  </si>
  <si>
    <t>公　　　　　立</t>
  </si>
  <si>
    <t>私　　　　　立</t>
  </si>
  <si>
    <t>中学卒業、中等修了者</t>
  </si>
  <si>
    <t xml:space="preserve">中学卒業、中等終了者 </t>
  </si>
  <si>
    <t>総　数</t>
  </si>
  <si>
    <t>男</t>
  </si>
  <si>
    <t>女</t>
  </si>
  <si>
    <t>総　数</t>
  </si>
  <si>
    <t>平成24年度</t>
  </si>
  <si>
    <t>平成26年度</t>
  </si>
  <si>
    <t>全　日　制</t>
  </si>
  <si>
    <t>全　日　制</t>
  </si>
  <si>
    <t>　普　通　科</t>
  </si>
  <si>
    <t>　農　業　科</t>
  </si>
  <si>
    <t>　　園芸関係</t>
  </si>
  <si>
    <t>　　造園関係</t>
  </si>
  <si>
    <t>　　林業関係</t>
  </si>
  <si>
    <t>　　食品科学</t>
  </si>
  <si>
    <t xml:space="preserve">    生物工学</t>
  </si>
  <si>
    <t>　工　業　科</t>
  </si>
  <si>
    <t>　　機械関係</t>
  </si>
  <si>
    <t>　　電気関係</t>
  </si>
  <si>
    <t>　　情報技術</t>
  </si>
  <si>
    <t>　　土木関係</t>
  </si>
  <si>
    <t>　商　業　科</t>
  </si>
  <si>
    <t>　　商業関係</t>
  </si>
  <si>
    <t>　　情報処理</t>
  </si>
  <si>
    <t>　水　産　科</t>
  </si>
  <si>
    <t>　　海洋漁業</t>
  </si>
  <si>
    <t>　家　庭　科</t>
  </si>
  <si>
    <t>　　家政関係</t>
  </si>
  <si>
    <t>　　食物関係</t>
  </si>
  <si>
    <t>　　そ の 他</t>
  </si>
  <si>
    <t>　看　護　科</t>
  </si>
  <si>
    <t>　　看護関係</t>
  </si>
  <si>
    <t xml:space="preserve">  情　報　科</t>
  </si>
  <si>
    <t>情報システム設計
・管理関係</t>
  </si>
  <si>
    <t>情報システム設計
・管理関係</t>
  </si>
  <si>
    <t xml:space="preserve">  福　祉　科</t>
  </si>
  <si>
    <t xml:space="preserve">    福祉関係</t>
  </si>
  <si>
    <t xml:space="preserve"> その他の学科</t>
  </si>
  <si>
    <t>　　理数関係</t>
  </si>
  <si>
    <t>＜高等学校＞</t>
  </si>
  <si>
    <t>第８－６表　続き 　</t>
  </si>
  <si>
    <t>（単位：人）</t>
  </si>
  <si>
    <t>総　　　　　　　数</t>
  </si>
  <si>
    <t>　　　　　　　　　生　　　　　徒　　　　　数</t>
  </si>
  <si>
    <t>　（　　　本　　　　科　　　　）</t>
  </si>
  <si>
    <t>専　攻　科　生　徒　数</t>
  </si>
  <si>
    <t>総　　　数</t>
  </si>
  <si>
    <t>１　　学　　年</t>
  </si>
  <si>
    <t>２　　学　　年</t>
  </si>
  <si>
    <t>３　　学　　年</t>
  </si>
  <si>
    <t>総　　数</t>
  </si>
  <si>
    <t>男</t>
  </si>
  <si>
    <t>女</t>
  </si>
  <si>
    <t>平成26年度　</t>
  </si>
  <si>
    <t xml:space="preserve"> 全  日  制</t>
  </si>
  <si>
    <t>普 通 科　</t>
  </si>
  <si>
    <t>農 業 科　</t>
  </si>
  <si>
    <t>工 業 科　</t>
  </si>
  <si>
    <t>商 業 科　</t>
  </si>
  <si>
    <t>水 産 科　</t>
  </si>
  <si>
    <t>家 庭 科　</t>
  </si>
  <si>
    <t>情 報 科　</t>
  </si>
  <si>
    <t>福 祉 科　</t>
  </si>
  <si>
    <t>そ の 他　</t>
  </si>
  <si>
    <t>　定  時  制</t>
  </si>
  <si>
    <t>看 護 科　</t>
  </si>
  <si>
    <t>情 報 科</t>
  </si>
  <si>
    <t xml:space="preserve">第８－７表　教員数（本務者） </t>
  </si>
  <si>
    <t>区　分</t>
  </si>
  <si>
    <t>総　　　　　数</t>
  </si>
  <si>
    <t>主幹教諭</t>
  </si>
  <si>
    <t>助教諭</t>
  </si>
  <si>
    <t>養護教諭</t>
  </si>
  <si>
    <t>養護助教諭</t>
  </si>
  <si>
    <t>総　数</t>
  </si>
  <si>
    <t>総　　  数</t>
  </si>
  <si>
    <t xml:space="preserve">  公  　 　立</t>
  </si>
  <si>
    <t xml:space="preserve">   全 日 制  </t>
  </si>
  <si>
    <t xml:space="preserve">    全 日 制 </t>
  </si>
  <si>
    <t xml:space="preserve">   定 時 制  </t>
  </si>
  <si>
    <t xml:space="preserve">    定 時 制 </t>
  </si>
  <si>
    <t xml:space="preserve">  私  　 　立</t>
  </si>
  <si>
    <t xml:space="preserve">第８－８表　続き    </t>
  </si>
  <si>
    <t>事　 務　 職　 員</t>
  </si>
  <si>
    <t>学校図書館</t>
  </si>
  <si>
    <t>技術職員</t>
  </si>
  <si>
    <t>実習助手</t>
  </si>
  <si>
    <t>用務員</t>
  </si>
  <si>
    <t>警備員・その他</t>
  </si>
  <si>
    <t>計</t>
  </si>
  <si>
    <t>主事・主事補等</t>
  </si>
  <si>
    <t>その他</t>
  </si>
  <si>
    <t>事  務  員</t>
  </si>
  <si>
    <t>総　数</t>
  </si>
  <si>
    <t>総　　 　数</t>
  </si>
  <si>
    <t>総　  　数</t>
  </si>
  <si>
    <t>公  　 　立</t>
  </si>
  <si>
    <t xml:space="preserve"> 　  　全 日 制  </t>
  </si>
  <si>
    <t xml:space="preserve"> 　  全 日 制</t>
  </si>
  <si>
    <t xml:space="preserve">　　   定 時 制  </t>
  </si>
  <si>
    <t xml:space="preserve">     定 時 制</t>
  </si>
  <si>
    <t>私  　 　立</t>
  </si>
  <si>
    <t xml:space="preserve"> 　　  全 日 制  </t>
  </si>
  <si>
    <t xml:space="preserve">     全 日 制</t>
  </si>
  <si>
    <t>大学等</t>
  </si>
  <si>
    <t>大学・　 
短期大学
（別科）</t>
  </si>
  <si>
    <t>特別支援</t>
  </si>
  <si>
    <t>大学 ・</t>
  </si>
  <si>
    <t>専修学校</t>
  </si>
  <si>
    <t>公共職業能</t>
  </si>
  <si>
    <t>左記</t>
  </si>
  <si>
    <t>不詳</t>
  </si>
  <si>
    <t>区　分</t>
  </si>
  <si>
    <t>卒業者数</t>
  </si>
  <si>
    <t>進学者</t>
  </si>
  <si>
    <t>大　学</t>
  </si>
  <si>
    <t>短期大学</t>
  </si>
  <si>
    <t>高等学校</t>
  </si>
  <si>
    <t>学　　校</t>
  </si>
  <si>
    <t>短期大学</t>
  </si>
  <si>
    <t>（専門課程）</t>
  </si>
  <si>
    <t>（一般課程）</t>
  </si>
  <si>
    <t>力開発施設</t>
  </si>
  <si>
    <t>就職者</t>
  </si>
  <si>
    <t>以外</t>
  </si>
  <si>
    <t>・</t>
  </si>
  <si>
    <t>進学率</t>
  </si>
  <si>
    <t>就職率</t>
  </si>
  <si>
    <t>（人）</t>
  </si>
  <si>
    <t>（学部）</t>
  </si>
  <si>
    <t>（本科）</t>
  </si>
  <si>
    <t>（専攻科）</t>
  </si>
  <si>
    <t>高 等 部</t>
  </si>
  <si>
    <t>の通信</t>
  </si>
  <si>
    <t>等入学者</t>
  </si>
  <si>
    <t>の者</t>
  </si>
  <si>
    <t>死亡</t>
  </si>
  <si>
    <t>（％）</t>
  </si>
  <si>
    <t>①</t>
  </si>
  <si>
    <t>（Ａ）</t>
  </si>
  <si>
    <t>(専攻科）</t>
  </si>
  <si>
    <t>教育部</t>
  </si>
  <si>
    <t>（人）（Ｂ）</t>
  </si>
  <si>
    <t>（人）（Ｃ）</t>
  </si>
  <si>
    <t>（人）（Ｄ）</t>
  </si>
  <si>
    <t>（％）</t>
  </si>
  <si>
    <t>平成22年度</t>
  </si>
  <si>
    <t>…</t>
  </si>
  <si>
    <t>…</t>
  </si>
  <si>
    <t>平成23年度</t>
  </si>
  <si>
    <t>平成24年度</t>
  </si>
  <si>
    <t>25年度</t>
  </si>
  <si>
    <t>男</t>
  </si>
  <si>
    <t>女</t>
  </si>
  <si>
    <t>普通科</t>
  </si>
  <si>
    <t>農業科</t>
  </si>
  <si>
    <t>工業科</t>
  </si>
  <si>
    <t>商業科</t>
  </si>
  <si>
    <t>水産科</t>
  </si>
  <si>
    <t>家庭科</t>
  </si>
  <si>
    <t>看護科</t>
  </si>
  <si>
    <t>情報科</t>
  </si>
  <si>
    <t>福祉科</t>
  </si>
  <si>
    <t>その他</t>
  </si>
  <si>
    <t>総合学科</t>
  </si>
  <si>
    <t>.</t>
  </si>
  <si>
    <t xml:space="preserve">第８－１０表　大学・短期大学への入学志願者数　 </t>
  </si>
  <si>
    <t xml:space="preserve">第８－１０表　続き　 </t>
  </si>
  <si>
    <t>（単位：人）</t>
  </si>
  <si>
    <t>区   　分</t>
  </si>
  <si>
    <t>総　　　　　　　　数</t>
  </si>
  <si>
    <t>区  　分</t>
  </si>
  <si>
    <t>大学（学部）</t>
  </si>
  <si>
    <t>短大（本科）</t>
  </si>
  <si>
    <t>総  　数</t>
  </si>
  <si>
    <t>総　  数</t>
  </si>
  <si>
    <t>第８－１１表  職業別就職者数（大学科別）</t>
  </si>
  <si>
    <t>第８－１１表  続き</t>
  </si>
  <si>
    <t>(単位：人）</t>
  </si>
  <si>
    <t>総 　数</t>
  </si>
  <si>
    <t>専門的 ・ 
技術的職
業従事者</t>
  </si>
  <si>
    <t>事    務
従 事 者</t>
  </si>
  <si>
    <t>販 　 売
従 事 者</t>
  </si>
  <si>
    <t>サービス
職    業
従 事 者</t>
  </si>
  <si>
    <t>保安職業
従 事 者</t>
  </si>
  <si>
    <t>農　林　漁　業　従　事　者</t>
  </si>
  <si>
    <t>輸送・機械
運転従事者</t>
  </si>
  <si>
    <t>建設・採掘
従事者</t>
  </si>
  <si>
    <t>運搬・清掃等従事者</t>
  </si>
  <si>
    <t>生　産　工　程　従　事　者</t>
  </si>
  <si>
    <t>左記以外
のもの</t>
  </si>
  <si>
    <t>農 林 業
従 事 者</t>
  </si>
  <si>
    <t>漁 　 業
従 事 者</t>
  </si>
  <si>
    <t>製造・加工
従事者</t>
  </si>
  <si>
    <t>機械組立
従事者</t>
  </si>
  <si>
    <t>整備修理
従事者</t>
  </si>
  <si>
    <t>検査従事者</t>
  </si>
  <si>
    <t>その他</t>
  </si>
  <si>
    <t xml:space="preserve"> 総   数</t>
  </si>
  <si>
    <t xml:space="preserve"> 総   数</t>
  </si>
  <si>
    <t>男</t>
  </si>
  <si>
    <t>女</t>
  </si>
  <si>
    <t>普通科</t>
  </si>
  <si>
    <t>男</t>
  </si>
  <si>
    <t>男</t>
  </si>
  <si>
    <t>女</t>
  </si>
  <si>
    <t>農業科</t>
  </si>
  <si>
    <t>工業科</t>
  </si>
  <si>
    <t>商業科</t>
  </si>
  <si>
    <t>水産科</t>
  </si>
  <si>
    <t>家庭科</t>
  </si>
  <si>
    <t>看護科</t>
  </si>
  <si>
    <t>情報科</t>
  </si>
  <si>
    <t>福祉科</t>
  </si>
  <si>
    <t>総合学科</t>
  </si>
  <si>
    <t>第８－１２表　産業別就職者数（大学科別）</t>
  </si>
  <si>
    <t>第８－１２表　続き</t>
  </si>
  <si>
    <t>総 　数</t>
  </si>
  <si>
    <t>漁　業</t>
  </si>
  <si>
    <t>建設業</t>
  </si>
  <si>
    <t>製造業</t>
  </si>
  <si>
    <t>電気・ガス
・ 熱供給
・ 水道業</t>
  </si>
  <si>
    <t>情  報
通信業</t>
  </si>
  <si>
    <t>金融業・
保険業</t>
  </si>
  <si>
    <t>学術研究、
専門・技術サービス業</t>
  </si>
  <si>
    <t>複合サー
ビス事業</t>
  </si>
  <si>
    <r>
      <t>サービス業</t>
    </r>
    <r>
      <rPr>
        <sz val="10"/>
        <rFont val="ＭＳ 明朝"/>
        <family val="1"/>
      </rPr>
      <t xml:space="preserve">
</t>
    </r>
    <r>
      <rPr>
        <sz val="7"/>
        <rFont val="ＭＳ 明朝"/>
        <family val="1"/>
      </rPr>
      <t>（他に分類されないもの）</t>
    </r>
  </si>
  <si>
    <t>公　　務
（他に分類されるものを除く）</t>
  </si>
  <si>
    <t xml:space="preserve"> 総   数</t>
  </si>
  <si>
    <t>男</t>
  </si>
  <si>
    <t>女</t>
  </si>
  <si>
    <t>うち県外</t>
  </si>
  <si>
    <t>女</t>
  </si>
  <si>
    <t>男</t>
  </si>
  <si>
    <t>第８－１３表　　就職先別県外就職者数及び割合</t>
  </si>
  <si>
    <t>区    分</t>
  </si>
  <si>
    <t>県外就職者数（人）</t>
  </si>
  <si>
    <t>県外就職者割合（％）</t>
  </si>
  <si>
    <t>総数</t>
  </si>
  <si>
    <t>総　　　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</si>
  <si>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</si>
  <si>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</si>
  <si>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</si>
  <si>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</si>
  <si>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</si>
  <si>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</si>
  <si>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</si>
  <si>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</si>
  <si>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</si>
  <si>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</si>
  <si>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</si>
  <si>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</si>
  <si>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</si>
  <si>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</si>
  <si>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</si>
  <si>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</si>
  <si>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</si>
  <si>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</si>
  <si>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</si>
  <si>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</si>
  <si>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</si>
  <si>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</si>
  <si>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</si>
  <si>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</si>
  <si>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</si>
  <si>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</si>
  <si>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</si>
  <si>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</si>
  <si>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</si>
  <si>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</si>
  <si>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</si>
  <si>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</si>
  <si>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</si>
  <si>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</si>
  <si>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</si>
  <si>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</si>
  <si>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</si>
  <si>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</si>
  <si>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</si>
  <si>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</si>
  <si>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</si>
  <si>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</si>
  <si>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</si>
  <si>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</si>
  <si>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</si>
  <si>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</si>
  <si>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</si>
  <si>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定　時　制</t>
  </si>
  <si>
    <t>公　  　立</t>
  </si>
  <si>
    <t>私  　　立</t>
  </si>
  <si>
    <t>大学等</t>
  </si>
  <si>
    <t>（Ａ）/①</t>
  </si>
  <si>
    <t>（A+B+C
+D)/①</t>
  </si>
  <si>
    <t>平成28年度</t>
  </si>
  <si>
    <t>平成29年度</t>
  </si>
  <si>
    <t>平成26年度</t>
  </si>
  <si>
    <t>平成28年度</t>
  </si>
  <si>
    <t>平成29年度</t>
  </si>
  <si>
    <t>総 合 学 科</t>
  </si>
  <si>
    <t xml:space="preserve"> 総 合 学 科</t>
  </si>
  <si>
    <t>総合学科　</t>
  </si>
  <si>
    <t>普 通 科　</t>
  </si>
  <si>
    <t>総合学科</t>
  </si>
  <si>
    <t>その他</t>
  </si>
  <si>
    <t>本　　　科</t>
  </si>
  <si>
    <t>本　　　科</t>
  </si>
  <si>
    <t>　　そ の 他</t>
  </si>
  <si>
    <t>　　電子機械</t>
  </si>
  <si>
    <t xml:space="preserve">    そ の 他</t>
  </si>
  <si>
    <t xml:space="preserve">  普　通　科</t>
  </si>
  <si>
    <t>　　農業関係</t>
  </si>
  <si>
    <t>　　農業関係</t>
  </si>
  <si>
    <t>　　園芸関係</t>
  </si>
  <si>
    <t>　　林業関係</t>
  </si>
  <si>
    <t>　　生物工学</t>
  </si>
  <si>
    <t>　　機械関係</t>
  </si>
  <si>
    <t>　　電気関係</t>
  </si>
  <si>
    <t>　　情報技術</t>
  </si>
  <si>
    <t>　　商業関係</t>
  </si>
  <si>
    <t>　　情報処理</t>
  </si>
  <si>
    <t>　　家政関係</t>
  </si>
  <si>
    <t>　　食物関係</t>
  </si>
  <si>
    <t>　　そ の 他</t>
  </si>
  <si>
    <t>　　看護関係</t>
  </si>
  <si>
    <t>　　福祉関係</t>
  </si>
  <si>
    <t>　福　祉　科</t>
  </si>
  <si>
    <t>　　理数関係</t>
  </si>
  <si>
    <t>　　そ の 他</t>
  </si>
  <si>
    <t xml:space="preserve"> その他の学科</t>
  </si>
  <si>
    <t>　普 通 科</t>
  </si>
  <si>
    <t>第８－７　続き</t>
  </si>
  <si>
    <t>第８－３表 　続き</t>
  </si>
  <si>
    <t>第８－４表　続き</t>
  </si>
  <si>
    <t>第８－１表　続き</t>
  </si>
  <si>
    <t>（注）１　本校の併置とは、全日制と定時制の両方を設置している学校</t>
  </si>
  <si>
    <t>平成28年度</t>
  </si>
  <si>
    <t>平成29年度</t>
  </si>
  <si>
    <t>令和元年度</t>
  </si>
  <si>
    <t>平成28年度</t>
  </si>
  <si>
    <t>令和元年度</t>
  </si>
  <si>
    <t>平成29年度</t>
  </si>
  <si>
    <t>　　化学工業</t>
  </si>
  <si>
    <t>平成28年度</t>
  </si>
  <si>
    <t>看 護 科　</t>
  </si>
  <si>
    <t>令和元年度</t>
  </si>
  <si>
    <t>左記A,B,C,Dのうち就職している者(人)(再掲)</t>
  </si>
  <si>
    <t>臨時労働者</t>
  </si>
  <si>
    <t>自営業主等</t>
  </si>
  <si>
    <t>雇用期間が１年以上の者等</t>
  </si>
  <si>
    <t>自営業主</t>
  </si>
  <si>
    <t>常用労働者</t>
  </si>
  <si>
    <t>有期雇用労働者</t>
  </si>
  <si>
    <t>E　就職者等　（人）</t>
  </si>
  <si>
    <t xml:space="preserve">  総合学科</t>
  </si>
  <si>
    <t>（再掲）</t>
  </si>
  <si>
    <t xml:space="preserve">無期雇用労働者
</t>
  </si>
  <si>
    <t>計　　　　</t>
  </si>
  <si>
    <t>左記Eの有期雇用労働者のうち雇用期間が１年以上の者等（再掲）</t>
  </si>
  <si>
    <t>注４</t>
  </si>
  <si>
    <t>②</t>
  </si>
  <si>
    <t>②／①</t>
  </si>
  <si>
    <t>２年度</t>
  </si>
  <si>
    <t>３年度</t>
  </si>
  <si>
    <t>公　私</t>
  </si>
  <si>
    <t>情　報</t>
  </si>
  <si>
    <t xml:space="preserve"> 生　　　　徒　　　　数　　（本　　科）  （人）</t>
  </si>
  <si>
    <t>第８－２表　　生徒数別課程数</t>
  </si>
  <si>
    <t xml:space="preserve"> 第８－３表　大学科数</t>
  </si>
  <si>
    <t>区　分</t>
  </si>
  <si>
    <t>入　  　学　  　者</t>
  </si>
  <si>
    <t>第８－５表　　学科（小学科）別入学状況、生徒数及び小学科数</t>
  </si>
  <si>
    <t>第８－６表　学科（大学科）別学年別生徒数</t>
  </si>
  <si>
    <t>第８－８表　職員数（本務者）</t>
  </si>
  <si>
    <t>第８－９表　状況別卒業者数（大学科別）</t>
  </si>
  <si>
    <t>第８－９表　続き</t>
  </si>
  <si>
    <t>公　　　　立</t>
  </si>
  <si>
    <t>私　　　　立</t>
  </si>
  <si>
    <t>区　　分</t>
  </si>
  <si>
    <t>総　　数　（　本　　　科　）</t>
  </si>
  <si>
    <t>　　　　　立</t>
  </si>
  <si>
    <t>50人</t>
  </si>
  <si>
    <t>100人</t>
  </si>
  <si>
    <t>200人</t>
  </si>
  <si>
    <t>300人</t>
  </si>
  <si>
    <t>400人</t>
  </si>
  <si>
    <t>500人</t>
  </si>
  <si>
    <t>600人</t>
  </si>
  <si>
    <t>700人</t>
  </si>
  <si>
    <t>800人</t>
  </si>
  <si>
    <t>900人</t>
  </si>
  <si>
    <t>1000人</t>
  </si>
  <si>
    <t xml:space="preserve">    定  時  制</t>
  </si>
  <si>
    <t>　　全　日　制</t>
  </si>
  <si>
    <t xml:space="preserve">    全　日　制</t>
  </si>
  <si>
    <t>（注）１　全日制には、全日制と定時制の両方を設置している２校を含む</t>
  </si>
  <si>
    <t>　　　２　定時制には、全日制と定時制の両方を設置している２校を含む</t>
  </si>
  <si>
    <t>専攻科</t>
  </si>
  <si>
    <t>校　長</t>
  </si>
  <si>
    <t>副校長</t>
  </si>
  <si>
    <t>教　頭</t>
  </si>
  <si>
    <t>教　諭</t>
  </si>
  <si>
    <t>講　師</t>
  </si>
  <si>
    <t>（注）１　就職率は、就職進学者（進学または入学している者のうち就職している者）を含む</t>
  </si>
  <si>
    <t>　　　２　「自営業主等」とは、Ｅ就職者等のうち、自営業主及び無期雇用労働者をいう</t>
  </si>
  <si>
    <t>　　　３　「雇用期間が１年以上の者等」とは、有期雇用労働者のうち雇用契約期間が１年以上、かつフルタイム勤務相当の者をいう</t>
  </si>
  <si>
    <t>　　　５　「Ｅ 就職者等」は、令和２年度の区分変更により令和元年度以前は数値を集約している</t>
  </si>
  <si>
    <t>農業・
林業</t>
  </si>
  <si>
    <t>鉱業・採石業・砂利採取業</t>
  </si>
  <si>
    <t>運輸業・
郵便業</t>
  </si>
  <si>
    <t>卸売業・
小売業</t>
  </si>
  <si>
    <t>不動産業・物品賃貸業</t>
  </si>
  <si>
    <t>宿泊業・飲食サービス業</t>
  </si>
  <si>
    <t>生活関連
サービス業・
娯楽業</t>
  </si>
  <si>
    <t>教育・学習支援業</t>
  </si>
  <si>
    <t>医療・福祉</t>
  </si>
  <si>
    <t>　　　２　通信教育の併置とは、全日制と通信教育及び定時制と通信教育の両方を設置している学校</t>
  </si>
  <si>
    <t>４年度</t>
  </si>
  <si>
    <t>平成30年度</t>
  </si>
  <si>
    <t>専　　　　　門</t>
  </si>
  <si>
    <t>令和４年３月卒業者数</t>
  </si>
  <si>
    <t>令和３年３月卒業者数</t>
  </si>
  <si>
    <t>令和２年３月以前卒業者数</t>
  </si>
  <si>
    <t xml:space="preserve"> 定  時  制 </t>
  </si>
  <si>
    <t>　　　４　就職者数は、自営業主、常用労働者のうち無期雇用労働者、左記Ａ、Ｂ、Ｃ，Ｄのうち就職している者（再掲）及び
          左記Ｅの有期雇用労働者のうち雇用契約期間が１年以上、かつフルタイム勤務相当の者の計をいう</t>
  </si>
  <si>
    <t>-</t>
  </si>
  <si>
    <t>平成30年度</t>
  </si>
  <si>
    <t>平成30年度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</si>
</sst>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_ * \-#,##0_ \ ;_ * &quot;-&quot;_ \ ;_ @_ \ "/>
    <numFmt numFmtId="177" formatCode="_ * #,##0_ \ \ ;_ * \-#,##0_ \ \ ;_ * &quot;-&quot;_ \ \ ;_ @_ \ \ "/>
    <numFmt numFmtId="178" formatCode="#,##0.0_ "/>
    <numFmt numFmtId="179" formatCode="0.0_);[Red]\(0.0\)"/>
    <numFmt numFmtId="180" formatCode="_ * #,##0\ \ _ ;_ * \-#,##0\ \ _ ;_ * &quot;-&quot;\ \ _ ;_ @\ \ _ "/>
    <numFmt numFmtId="181" formatCode="0.0\ \ "/>
    <numFmt numFmtId="182" formatCode="#,##0.0_);[Red]\(#,##0.0\)"/>
    <numFmt numFmtId="183" formatCode="_ * #,##0.0_ ;_ * \-#,##0.0_ ;_ * &quot;-&quot;?_ ;_ @_ "/>
    <numFmt numFmtId="184" formatCode="0;\-0;&quot;－&quot;"/>
  </numFmts>
  <fonts count="79">
    <font>
      <sz val="11"/>
      <name val="ＭＳ Ｐゴシック"/>
      <family val="3"/>
    </font>
    <font>
      <sz val="6"/>
      <name val="ＭＳ Ｐゴシック"/>
      <family val="3"/>
    </font>
    <font>
      <sz val="11"/>
      <name val="ＭＳ Ｐ明朝"/>
      <family val="1"/>
    </font>
    <font>
      <sz val="10.5"/>
      <name val="ＭＳ Ｐ明朝"/>
      <family val="1"/>
    </font>
    <font>
      <b/>
      <sz val="10.5"/>
      <name val="ＭＳ Ｐゴシック"/>
      <family val="3"/>
    </font>
    <font>
      <sz val="10.5"/>
      <name val="ＭＳ Ｐゴシック"/>
      <family val="3"/>
    </font>
    <font>
      <sz val="9"/>
      <name val="ＭＳ Ｐ明朝"/>
      <family val="1"/>
    </font>
    <font>
      <sz val="9"/>
      <name val="ＭＳ ゴシック"/>
      <family val="3"/>
    </font>
    <font>
      <sz val="10.5"/>
      <name val="ＭＳ 明朝"/>
      <family val="1"/>
    </font>
    <font>
      <b/>
      <sz val="10.5"/>
      <name val="ＭＳ ゴシック"/>
      <family val="3"/>
    </font>
    <font>
      <b/>
      <sz val="10.5"/>
      <name val="ＭＳ Ｐ明朝"/>
      <family val="1"/>
    </font>
    <font>
      <b/>
      <sz val="12"/>
      <name val="ＭＳ ゴシック"/>
      <family val="3"/>
    </font>
    <font>
      <sz val="12"/>
      <name val="ＭＳ ゴシック"/>
      <family val="3"/>
    </font>
    <font>
      <sz val="9"/>
      <name val="ＭＳ 明朝"/>
      <family val="1"/>
    </font>
    <font>
      <sz val="10.5"/>
      <name val="ＭＳ ゴシック"/>
      <family val="3"/>
    </font>
    <font>
      <b/>
      <sz val="10.5"/>
      <name val="ＭＳ 明朝"/>
      <family val="1"/>
    </font>
    <font>
      <sz val="10"/>
      <name val="ＭＳ ゴシック"/>
      <family val="3"/>
    </font>
    <font>
      <sz val="12"/>
      <name val="ＭＳ 明朝"/>
      <family val="1"/>
    </font>
    <font>
      <sz val="6"/>
      <name val="ＭＳ Ｐ明朝"/>
      <family val="1"/>
    </font>
    <font>
      <sz val="14"/>
      <name val="ＭＳ ゴシック"/>
      <family val="3"/>
    </font>
    <font>
      <sz val="12"/>
      <name val="ＭＳ Ｐゴシック"/>
      <family val="3"/>
    </font>
    <font>
      <sz val="10"/>
      <name val="ＭＳ Ｐゴシック"/>
      <family val="3"/>
    </font>
    <font>
      <sz val="10"/>
      <name val="ＭＳ 明朝"/>
      <family val="1"/>
    </font>
    <font>
      <sz val="10"/>
      <color indexed="8"/>
      <name val="ＭＳ 明朝"/>
      <family val="1"/>
    </font>
    <font>
      <sz val="12"/>
      <name val="ＭＳ Ｐ明朝"/>
      <family val="1"/>
    </font>
    <font>
      <b/>
      <sz val="12"/>
      <name val="ＭＳ 明朝"/>
      <family val="1"/>
    </font>
    <font>
      <b/>
      <sz val="12"/>
      <name val="ＭＳ Ｐゴシック"/>
      <family val="3"/>
    </font>
    <font>
      <b/>
      <sz val="11"/>
      <name val="ＭＳ 明朝"/>
      <family val="1"/>
    </font>
    <font>
      <sz val="11"/>
      <name val="ＭＳ 明朝"/>
      <family val="1"/>
    </font>
    <font>
      <sz val="9.5"/>
      <name val="ＭＳ 明朝"/>
      <family val="1"/>
    </font>
    <font>
      <sz val="8"/>
      <name val="ＭＳ 明朝"/>
      <family val="1"/>
    </font>
    <font>
      <sz val="9"/>
      <name val="ＭＳ Ｐゴシック"/>
      <family val="3"/>
    </font>
    <font>
      <sz val="7.5"/>
      <name val="ＭＳ 明朝"/>
      <family val="1"/>
    </font>
    <font>
      <sz val="7"/>
      <name val="ＭＳ 明朝"/>
      <family val="1"/>
    </font>
    <font>
      <sz val="10"/>
      <name val="ＭＳ Ｐ明朝"/>
      <family val="1"/>
    </font>
    <font>
      <sz val="11"/>
      <name val="ＭＳ ゴシック"/>
      <family val="3"/>
    </font>
    <font>
      <sz val="8"/>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5"/>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double"/>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double"/>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double"/>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top>
        <color indexed="63"/>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color indexed="63"/>
      </right>
      <top>
        <color indexed="63"/>
      </top>
      <bottom>
        <color indexed="63"/>
      </bottom>
    </border>
    <border>
      <left style="thin">
        <color indexed="8"/>
      </left>
      <right style="thin"/>
      <top>
        <color indexed="63"/>
      </top>
      <bottom style="thin">
        <color indexed="8"/>
      </bottom>
    </border>
    <border>
      <left>
        <color indexed="63"/>
      </left>
      <right>
        <color indexed="63"/>
      </right>
      <top style="thin"/>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hair"/>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17" fillId="0" borderId="0">
      <alignment/>
      <protection/>
    </xf>
    <xf numFmtId="3" fontId="17" fillId="0" borderId="0">
      <alignment/>
      <protection/>
    </xf>
    <xf numFmtId="0" fontId="76" fillId="0" borderId="0" applyNumberFormat="0" applyFill="0" applyBorder="0" applyAlignment="0" applyProtection="0"/>
    <xf numFmtId="0" fontId="77" fillId="32" borderId="0" applyNumberFormat="0" applyBorder="0" applyAlignment="0" applyProtection="0"/>
  </cellStyleXfs>
  <cellXfs count="635">
    <xf numFmtId="0" fontId="0" fillId="0" borderId="0" xfId="0" applyAlignment="1">
      <alignment/>
    </xf>
    <xf numFmtId="0" fontId="0" fillId="0" borderId="0" xfId="0" applyAlignment="1">
      <alignment vertical="center"/>
    </xf>
    <xf numFmtId="0" fontId="2" fillId="0" borderId="1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41" fontId="3" fillId="0" borderId="10" xfId="0" applyNumberFormat="1" applyFont="1" applyBorder="1" applyAlignment="1">
      <alignment vertical="center"/>
    </xf>
    <xf numFmtId="0" fontId="3" fillId="0" borderId="11" xfId="0" applyFont="1" applyBorder="1" applyAlignment="1">
      <alignment vertical="center"/>
    </xf>
    <xf numFmtId="0" fontId="6" fillId="0" borderId="0" xfId="0" applyFont="1" applyAlignment="1">
      <alignment horizontal="righ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177" fontId="4" fillId="0" borderId="0" xfId="0" applyNumberFormat="1" applyFont="1" applyBorder="1" applyAlignment="1">
      <alignment vertical="center"/>
    </xf>
    <xf numFmtId="177" fontId="3" fillId="0" borderId="0" xfId="0" applyNumberFormat="1"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41" fontId="3" fillId="0" borderId="15" xfId="0" applyNumberFormat="1" applyFont="1" applyBorder="1" applyAlignment="1">
      <alignment vertical="center"/>
    </xf>
    <xf numFmtId="0" fontId="3" fillId="0" borderId="16" xfId="0" applyFont="1" applyBorder="1" applyAlignment="1">
      <alignment vertical="center"/>
    </xf>
    <xf numFmtId="41" fontId="3" fillId="0" borderId="17" xfId="0" applyNumberFormat="1" applyFont="1" applyBorder="1" applyAlignment="1">
      <alignment vertical="center"/>
    </xf>
    <xf numFmtId="0" fontId="2" fillId="0" borderId="10" xfId="0" applyFont="1" applyFill="1" applyBorder="1" applyAlignment="1">
      <alignment vertical="center"/>
    </xf>
    <xf numFmtId="0" fontId="2" fillId="0" borderId="0" xfId="0" applyFont="1" applyFill="1" applyAlignment="1">
      <alignment horizontal="center" vertical="center"/>
    </xf>
    <xf numFmtId="0" fontId="6" fillId="0" borderId="0" xfId="0" applyFont="1" applyFill="1" applyAlignment="1">
      <alignment horizontal="righ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76" fontId="3" fillId="0" borderId="1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13" xfId="0" applyNumberFormat="1" applyFont="1" applyFill="1" applyBorder="1" applyAlignment="1">
      <alignment vertical="center"/>
    </xf>
    <xf numFmtId="0" fontId="5" fillId="0" borderId="0" xfId="0" applyFont="1" applyFill="1" applyAlignment="1">
      <alignment vertical="center"/>
    </xf>
    <xf numFmtId="0" fontId="3" fillId="0" borderId="10" xfId="0" applyFont="1" applyFill="1" applyBorder="1" applyAlignment="1">
      <alignment vertical="center"/>
    </xf>
    <xf numFmtId="176" fontId="3" fillId="0" borderId="11" xfId="0" applyNumberFormat="1" applyFont="1" applyFill="1" applyBorder="1" applyAlignment="1">
      <alignment vertical="center"/>
    </xf>
    <xf numFmtId="176" fontId="3" fillId="0" borderId="10" xfId="0" applyNumberFormat="1" applyFont="1" applyFill="1" applyBorder="1" applyAlignment="1">
      <alignment vertical="center"/>
    </xf>
    <xf numFmtId="0" fontId="0" fillId="0" borderId="0" xfId="0" applyFill="1" applyAlignment="1">
      <alignment vertical="center"/>
    </xf>
    <xf numFmtId="0" fontId="3" fillId="0" borderId="13" xfId="0" applyFont="1" applyFill="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176" fontId="3" fillId="0" borderId="19" xfId="0" applyNumberFormat="1" applyFont="1" applyFill="1" applyBorder="1" applyAlignment="1">
      <alignment vertical="center"/>
    </xf>
    <xf numFmtId="0" fontId="7" fillId="0" borderId="0" xfId="0" applyFont="1" applyAlignment="1">
      <alignment/>
    </xf>
    <xf numFmtId="41" fontId="3" fillId="0" borderId="0" xfId="0" applyNumberFormat="1" applyFont="1" applyAlignment="1">
      <alignment/>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9" fillId="0" borderId="16" xfId="0" applyFont="1" applyBorder="1" applyAlignment="1">
      <alignment vertical="center"/>
    </xf>
    <xf numFmtId="0" fontId="8" fillId="0" borderId="13" xfId="0" applyFont="1" applyFill="1" applyBorder="1" applyAlignment="1">
      <alignment horizontal="center" vertical="center"/>
    </xf>
    <xf numFmtId="0" fontId="8" fillId="0" borderId="16" xfId="0" applyFont="1" applyFill="1" applyBorder="1" applyAlignment="1">
      <alignment horizontal="center" vertical="center"/>
    </xf>
    <xf numFmtId="0" fontId="3" fillId="0" borderId="18" xfId="0" applyFont="1" applyFill="1" applyBorder="1" applyAlignment="1">
      <alignment vertical="center"/>
    </xf>
    <xf numFmtId="41" fontId="8" fillId="0" borderId="13" xfId="0" applyNumberFormat="1" applyFont="1" applyBorder="1" applyAlignment="1">
      <alignment vertical="center"/>
    </xf>
    <xf numFmtId="41" fontId="8" fillId="0" borderId="0" xfId="0" applyNumberFormat="1" applyFont="1" applyBorder="1" applyAlignment="1">
      <alignment vertical="center"/>
    </xf>
    <xf numFmtId="41" fontId="8" fillId="0" borderId="20" xfId="0" applyNumberFormat="1" applyFont="1" applyBorder="1" applyAlignment="1">
      <alignment vertical="center"/>
    </xf>
    <xf numFmtId="41" fontId="8" fillId="0" borderId="16" xfId="0" applyNumberFormat="1" applyFont="1" applyBorder="1" applyAlignment="1">
      <alignment vertical="center"/>
    </xf>
    <xf numFmtId="0" fontId="8" fillId="0" borderId="16" xfId="0" applyFont="1" applyBorder="1" applyAlignment="1">
      <alignment horizontal="right" vertical="center"/>
    </xf>
    <xf numFmtId="0" fontId="4" fillId="0" borderId="0" xfId="0" applyFont="1" applyFill="1" applyAlignment="1">
      <alignment vertical="center"/>
    </xf>
    <xf numFmtId="0" fontId="10" fillId="0" borderId="0" xfId="0" applyFont="1" applyFill="1" applyAlignment="1">
      <alignment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17"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right" vertical="center"/>
    </xf>
    <xf numFmtId="0" fontId="8" fillId="0" borderId="25"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8" fillId="0" borderId="16" xfId="0" applyFont="1" applyBorder="1" applyAlignment="1">
      <alignment horizontal="center" vertical="center" textRotation="90"/>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19" xfId="0" applyFont="1" applyBorder="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176" fontId="3" fillId="0" borderId="0" xfId="0" applyNumberFormat="1" applyFont="1" applyAlignment="1">
      <alignment vertical="center" shrinkToFit="1"/>
    </xf>
    <xf numFmtId="0" fontId="14" fillId="0" borderId="0" xfId="0" applyFont="1" applyFill="1" applyAlignment="1">
      <alignment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horizontal="right" vertical="center"/>
    </xf>
    <xf numFmtId="0" fontId="8" fillId="0" borderId="27" xfId="0" applyFont="1" applyFill="1" applyBorder="1" applyAlignment="1">
      <alignment vertical="center"/>
    </xf>
    <xf numFmtId="0" fontId="8" fillId="0" borderId="0" xfId="0" applyFont="1" applyFill="1" applyBorder="1" applyAlignment="1">
      <alignment horizontal="center" vertical="center"/>
    </xf>
    <xf numFmtId="176" fontId="3" fillId="0" borderId="13" xfId="49" applyNumberFormat="1" applyFont="1" applyFill="1" applyBorder="1" applyAlignment="1">
      <alignment vertical="center"/>
    </xf>
    <xf numFmtId="176" fontId="3" fillId="0" borderId="0" xfId="49" applyNumberFormat="1" applyFont="1" applyFill="1" applyBorder="1" applyAlignment="1">
      <alignment vertical="center"/>
    </xf>
    <xf numFmtId="0" fontId="8" fillId="0" borderId="28" xfId="0" applyFont="1" applyBorder="1" applyAlignment="1">
      <alignment horizontal="center" vertical="center"/>
    </xf>
    <xf numFmtId="0" fontId="8" fillId="0" borderId="13" xfId="0" applyFont="1" applyBorder="1" applyAlignment="1">
      <alignment horizontal="right" vertical="center"/>
    </xf>
    <xf numFmtId="0" fontId="8" fillId="0" borderId="13" xfId="0" applyFont="1" applyFill="1" applyBorder="1" applyAlignment="1">
      <alignment horizontal="right" vertical="center"/>
    </xf>
    <xf numFmtId="176" fontId="3" fillId="0" borderId="13" xfId="0" applyNumberFormat="1" applyFont="1" applyBorder="1" applyAlignment="1">
      <alignment vertical="center" shrinkToFit="1"/>
    </xf>
    <xf numFmtId="0" fontId="8" fillId="0" borderId="16" xfId="0" applyFont="1" applyFill="1" applyBorder="1" applyAlignment="1">
      <alignment horizontal="right" vertical="center"/>
    </xf>
    <xf numFmtId="0" fontId="8" fillId="0" borderId="17" xfId="0" applyFont="1" applyFill="1" applyBorder="1" applyAlignment="1">
      <alignment horizontal="center" vertical="center"/>
    </xf>
    <xf numFmtId="41" fontId="3" fillId="0" borderId="13" xfId="0" applyNumberFormat="1" applyFont="1" applyBorder="1" applyAlignment="1">
      <alignment vertical="center"/>
    </xf>
    <xf numFmtId="41" fontId="3" fillId="0" borderId="0" xfId="0" applyNumberFormat="1" applyFont="1" applyBorder="1" applyAlignment="1">
      <alignment vertical="center"/>
    </xf>
    <xf numFmtId="41" fontId="3" fillId="0" borderId="20" xfId="0" applyNumberFormat="1" applyFont="1" applyBorder="1" applyAlignment="1">
      <alignment vertical="center"/>
    </xf>
    <xf numFmtId="41" fontId="3" fillId="0" borderId="16" xfId="0" applyNumberFormat="1" applyFont="1" applyBorder="1" applyAlignment="1">
      <alignment vertical="center"/>
    </xf>
    <xf numFmtId="41" fontId="3" fillId="0" borderId="0" xfId="0" applyNumberFormat="1" applyFont="1" applyAlignment="1">
      <alignment vertical="center" shrinkToFit="1"/>
    </xf>
    <xf numFmtId="41" fontId="3" fillId="0" borderId="16" xfId="0" applyNumberFormat="1" applyFont="1" applyFill="1" applyBorder="1" applyAlignment="1">
      <alignment vertical="center"/>
    </xf>
    <xf numFmtId="0" fontId="16" fillId="0" borderId="0" xfId="0" applyFont="1" applyAlignment="1">
      <alignment vertical="center"/>
    </xf>
    <xf numFmtId="41" fontId="10" fillId="0" borderId="0" xfId="0" applyNumberFormat="1" applyFont="1" applyAlignment="1">
      <alignment/>
    </xf>
    <xf numFmtId="41" fontId="3" fillId="0" borderId="0" xfId="62" applyNumberFormat="1" applyFont="1">
      <alignment vertical="center"/>
      <protection/>
    </xf>
    <xf numFmtId="0" fontId="16" fillId="0" borderId="0" xfId="0" applyFont="1" applyFill="1" applyAlignment="1">
      <alignment vertical="center"/>
    </xf>
    <xf numFmtId="0" fontId="16" fillId="0" borderId="0" xfId="0" applyFont="1" applyFill="1" applyAlignment="1">
      <alignment horizontal="left" vertical="center"/>
    </xf>
    <xf numFmtId="0" fontId="15" fillId="0" borderId="16" xfId="0" applyFont="1" applyFill="1" applyBorder="1" applyAlignment="1">
      <alignment horizontal="right" vertical="center"/>
    </xf>
    <xf numFmtId="0" fontId="8" fillId="0" borderId="17" xfId="0" applyFont="1" applyFill="1" applyBorder="1" applyAlignment="1">
      <alignment vertical="center"/>
    </xf>
    <xf numFmtId="0" fontId="8" fillId="0" borderId="1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3" fontId="12" fillId="0" borderId="0" xfId="64" applyFont="1" applyFill="1" applyAlignment="1">
      <alignment vertical="center"/>
      <protection/>
    </xf>
    <xf numFmtId="3" fontId="19" fillId="0" borderId="0" xfId="64" applyFont="1" applyFill="1" applyAlignment="1">
      <alignment vertical="center"/>
      <protection/>
    </xf>
    <xf numFmtId="3" fontId="20" fillId="0" borderId="29" xfId="64" applyFont="1" applyFill="1" applyBorder="1" applyAlignment="1">
      <alignment vertical="center"/>
      <protection/>
    </xf>
    <xf numFmtId="3" fontId="20" fillId="0" borderId="10" xfId="64" applyFont="1" applyFill="1" applyBorder="1" applyAlignment="1">
      <alignment vertical="center"/>
      <protection/>
    </xf>
    <xf numFmtId="3" fontId="21" fillId="0" borderId="29" xfId="64" applyFont="1" applyFill="1" applyBorder="1" applyAlignment="1">
      <alignment vertical="top"/>
      <protection/>
    </xf>
    <xf numFmtId="3" fontId="17" fillId="0" borderId="29" xfId="64" applyFont="1" applyFill="1" applyBorder="1" applyAlignment="1">
      <alignment horizontal="right" vertical="center"/>
      <protection/>
    </xf>
    <xf numFmtId="3" fontId="20" fillId="0" borderId="0" xfId="64" applyFont="1" applyFill="1" applyAlignment="1">
      <alignment vertical="center"/>
      <protection/>
    </xf>
    <xf numFmtId="3" fontId="17" fillId="0" borderId="0" xfId="64" applyFont="1" applyFill="1" applyAlignment="1">
      <alignment vertical="center"/>
      <protection/>
    </xf>
    <xf numFmtId="3" fontId="17" fillId="0" borderId="30" xfId="64" applyFont="1" applyFill="1" applyBorder="1" applyAlignment="1">
      <alignment horizontal="center" vertical="center"/>
      <protection/>
    </xf>
    <xf numFmtId="3" fontId="17" fillId="0" borderId="31" xfId="64" applyFont="1" applyFill="1" applyBorder="1" applyAlignment="1">
      <alignment horizontal="center" vertical="center"/>
      <protection/>
    </xf>
    <xf numFmtId="3" fontId="24" fillId="0" borderId="32" xfId="64" applyFont="1" applyFill="1" applyBorder="1" applyAlignment="1">
      <alignment vertical="center"/>
      <protection/>
    </xf>
    <xf numFmtId="41" fontId="24" fillId="0" borderId="30" xfId="64" applyNumberFormat="1" applyFont="1" applyFill="1" applyBorder="1" applyAlignment="1">
      <alignment vertical="center"/>
      <protection/>
    </xf>
    <xf numFmtId="41" fontId="24" fillId="0" borderId="33" xfId="64" applyNumberFormat="1" applyFont="1" applyFill="1" applyBorder="1" applyAlignment="1">
      <alignment vertical="center"/>
      <protection/>
    </xf>
    <xf numFmtId="3" fontId="24" fillId="0" borderId="34" xfId="64" applyFont="1" applyFill="1" applyBorder="1" applyAlignment="1">
      <alignment vertical="center"/>
      <protection/>
    </xf>
    <xf numFmtId="3" fontId="24" fillId="0" borderId="0" xfId="64" applyFont="1" applyFill="1" applyAlignment="1">
      <alignment vertical="center"/>
      <protection/>
    </xf>
    <xf numFmtId="3" fontId="17" fillId="0" borderId="13" xfId="64" applyFont="1" applyFill="1" applyBorder="1" applyAlignment="1">
      <alignment horizontal="center" vertical="center"/>
      <protection/>
    </xf>
    <xf numFmtId="41" fontId="24" fillId="0" borderId="35" xfId="64" applyNumberFormat="1" applyFont="1" applyFill="1" applyBorder="1" applyAlignment="1">
      <alignment vertical="center"/>
      <protection/>
    </xf>
    <xf numFmtId="41" fontId="24" fillId="0" borderId="0" xfId="64" applyNumberFormat="1" applyFont="1" applyFill="1" applyBorder="1" applyAlignment="1">
      <alignment vertical="center"/>
      <protection/>
    </xf>
    <xf numFmtId="3" fontId="17" fillId="0" borderId="13" xfId="64" applyFont="1" applyFill="1" applyBorder="1" applyAlignment="1">
      <alignment horizontal="right" vertical="center"/>
      <protection/>
    </xf>
    <xf numFmtId="41" fontId="24" fillId="0" borderId="13" xfId="64" applyNumberFormat="1" applyFont="1" applyFill="1" applyBorder="1" applyAlignment="1">
      <alignment vertical="center"/>
      <protection/>
    </xf>
    <xf numFmtId="3" fontId="17" fillId="0" borderId="16" xfId="64" applyFont="1" applyFill="1" applyBorder="1" applyAlignment="1">
      <alignment horizontal="right" vertical="center"/>
      <protection/>
    </xf>
    <xf numFmtId="3" fontId="24" fillId="0" borderId="0" xfId="64" applyFont="1" applyFill="1" applyAlignment="1">
      <alignment horizontal="center" vertical="center"/>
      <protection/>
    </xf>
    <xf numFmtId="3" fontId="0" fillId="0" borderId="13" xfId="64" applyFont="1" applyFill="1" applyBorder="1" applyAlignment="1">
      <alignment horizontal="right" vertical="center"/>
      <protection/>
    </xf>
    <xf numFmtId="3" fontId="0" fillId="0" borderId="16" xfId="64" applyFont="1" applyFill="1" applyBorder="1" applyAlignment="1">
      <alignment horizontal="right" vertical="center"/>
      <protection/>
    </xf>
    <xf numFmtId="3" fontId="26" fillId="0" borderId="0" xfId="64" applyFont="1" applyFill="1" applyAlignment="1">
      <alignment vertical="center"/>
      <protection/>
    </xf>
    <xf numFmtId="3" fontId="20" fillId="0" borderId="13" xfId="64" applyFont="1" applyFill="1" applyBorder="1" applyAlignment="1">
      <alignment vertical="center"/>
      <protection/>
    </xf>
    <xf numFmtId="41" fontId="20" fillId="0" borderId="35" xfId="64" applyNumberFormat="1" applyFont="1" applyFill="1" applyBorder="1" applyAlignment="1">
      <alignment vertical="center"/>
      <protection/>
    </xf>
    <xf numFmtId="41" fontId="20" fillId="0" borderId="0" xfId="64" applyNumberFormat="1" applyFont="1" applyFill="1" applyBorder="1" applyAlignment="1">
      <alignment vertical="center"/>
      <protection/>
    </xf>
    <xf numFmtId="3" fontId="20" fillId="0" borderId="31" xfId="64" applyFont="1" applyFill="1" applyBorder="1" applyAlignment="1">
      <alignment vertical="center"/>
      <protection/>
    </xf>
    <xf numFmtId="3" fontId="25" fillId="13" borderId="13" xfId="64" applyFont="1" applyFill="1" applyBorder="1" applyAlignment="1">
      <alignment vertical="center"/>
      <protection/>
    </xf>
    <xf numFmtId="41" fontId="10" fillId="13" borderId="35" xfId="64" applyNumberFormat="1" applyFont="1" applyFill="1" applyBorder="1" applyAlignment="1">
      <alignment vertical="center"/>
      <protection/>
    </xf>
    <xf numFmtId="3" fontId="25" fillId="13" borderId="31" xfId="64" applyFont="1" applyFill="1" applyBorder="1" applyAlignment="1">
      <alignment vertical="center"/>
      <protection/>
    </xf>
    <xf numFmtId="3" fontId="25" fillId="0" borderId="13" xfId="64" applyFont="1" applyFill="1" applyBorder="1" applyAlignment="1">
      <alignment vertical="center"/>
      <protection/>
    </xf>
    <xf numFmtId="3" fontId="25" fillId="0" borderId="31" xfId="64" applyFont="1" applyFill="1" applyBorder="1" applyAlignment="1">
      <alignment vertical="center"/>
      <protection/>
    </xf>
    <xf numFmtId="3" fontId="17" fillId="0" borderId="13" xfId="64" applyFont="1" applyFill="1" applyBorder="1" applyAlignment="1">
      <alignment vertical="center"/>
      <protection/>
    </xf>
    <xf numFmtId="41" fontId="3" fillId="0" borderId="35" xfId="64" applyNumberFormat="1" applyFont="1" applyFill="1" applyBorder="1" applyAlignment="1">
      <alignment vertical="center"/>
      <protection/>
    </xf>
    <xf numFmtId="41" fontId="3" fillId="0" borderId="0" xfId="62" applyNumberFormat="1" applyFont="1" applyAlignment="1">
      <alignment vertical="center" shrinkToFit="1"/>
      <protection/>
    </xf>
    <xf numFmtId="41" fontId="3" fillId="0" borderId="0" xfId="64" applyNumberFormat="1" applyFont="1" applyFill="1" applyBorder="1" applyAlignment="1">
      <alignment vertical="center"/>
      <protection/>
    </xf>
    <xf numFmtId="41" fontId="3" fillId="0" borderId="13" xfId="64" applyNumberFormat="1" applyFont="1" applyFill="1" applyBorder="1" applyAlignment="1">
      <alignment vertical="center"/>
      <protection/>
    </xf>
    <xf numFmtId="3" fontId="13" fillId="0" borderId="13" xfId="64" applyFont="1" applyFill="1" applyBorder="1" applyAlignment="1">
      <alignment horizontal="right" vertical="center" wrapText="1"/>
      <protection/>
    </xf>
    <xf numFmtId="3" fontId="17" fillId="0" borderId="13" xfId="64" applyFont="1" applyFill="1" applyBorder="1" applyAlignment="1">
      <alignment horizontal="left" vertical="center"/>
      <protection/>
    </xf>
    <xf numFmtId="41" fontId="5" fillId="0" borderId="35" xfId="64" applyNumberFormat="1" applyFont="1" applyFill="1" applyBorder="1" applyAlignment="1">
      <alignment vertical="center"/>
      <protection/>
    </xf>
    <xf numFmtId="0" fontId="20" fillId="0" borderId="13" xfId="64" applyNumberFormat="1" applyFont="1" applyFill="1" applyBorder="1" applyAlignment="1">
      <alignment vertical="center"/>
      <protection/>
    </xf>
    <xf numFmtId="0" fontId="20" fillId="0" borderId="36" xfId="64" applyNumberFormat="1" applyFont="1" applyFill="1" applyBorder="1" applyAlignment="1">
      <alignment vertical="center"/>
      <protection/>
    </xf>
    <xf numFmtId="3" fontId="20" fillId="0" borderId="33" xfId="64" applyFont="1" applyFill="1" applyBorder="1" applyAlignment="1">
      <alignment vertical="center"/>
      <protection/>
    </xf>
    <xf numFmtId="176" fontId="3" fillId="0" borderId="0" xfId="51" applyNumberFormat="1" applyFont="1" applyFill="1" applyBorder="1" applyAlignment="1">
      <alignment vertical="center"/>
    </xf>
    <xf numFmtId="0" fontId="9" fillId="0" borderId="16" xfId="0" applyFont="1" applyFill="1" applyBorder="1" applyAlignment="1">
      <alignment horizontal="right" vertical="center"/>
    </xf>
    <xf numFmtId="176" fontId="4" fillId="0" borderId="0" xfId="51" applyNumberFormat="1" applyFont="1" applyFill="1" applyBorder="1" applyAlignment="1">
      <alignment vertical="center"/>
    </xf>
    <xf numFmtId="0" fontId="4" fillId="0" borderId="16" xfId="0" applyFont="1" applyFill="1" applyBorder="1" applyAlignment="1">
      <alignment horizontal="center" vertical="center"/>
    </xf>
    <xf numFmtId="0" fontId="15" fillId="13" borderId="16" xfId="0" applyFont="1" applyFill="1" applyBorder="1" applyAlignment="1">
      <alignment vertical="center"/>
    </xf>
    <xf numFmtId="0" fontId="8" fillId="0" borderId="16" xfId="0" applyFont="1" applyFill="1" applyBorder="1" applyAlignment="1">
      <alignment vertical="center"/>
    </xf>
    <xf numFmtId="176" fontId="3" fillId="0" borderId="0" xfId="0" applyNumberFormat="1" applyFont="1" applyFill="1" applyAlignment="1">
      <alignment vertical="center" shrinkToFit="1"/>
    </xf>
    <xf numFmtId="0" fontId="15" fillId="0" borderId="16" xfId="0" applyFont="1" applyFill="1" applyBorder="1" applyAlignment="1">
      <alignment vertical="center"/>
    </xf>
    <xf numFmtId="176" fontId="10" fillId="0" borderId="0" xfId="0" applyNumberFormat="1" applyFont="1" applyFill="1" applyAlignment="1">
      <alignment vertical="center" shrinkToFit="1"/>
    </xf>
    <xf numFmtId="0" fontId="8" fillId="0" borderId="16" xfId="0" applyFont="1" applyFill="1" applyBorder="1" applyAlignment="1">
      <alignment horizontal="left" vertical="center" indent="2"/>
    </xf>
    <xf numFmtId="0" fontId="8"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3" fillId="0" borderId="17" xfId="0" applyFont="1" applyFill="1" applyBorder="1" applyAlignment="1">
      <alignment vertical="center"/>
    </xf>
    <xf numFmtId="0" fontId="28" fillId="0" borderId="0" xfId="0" applyFont="1" applyFill="1" applyAlignment="1">
      <alignment vertical="center"/>
    </xf>
    <xf numFmtId="0" fontId="3" fillId="0" borderId="16" xfId="0" applyFont="1" applyFill="1" applyBorder="1" applyAlignment="1">
      <alignment vertical="center"/>
    </xf>
    <xf numFmtId="176" fontId="16" fillId="0" borderId="0" xfId="0" applyNumberFormat="1" applyFont="1" applyAlignment="1">
      <alignment vertical="center"/>
    </xf>
    <xf numFmtId="176" fontId="12" fillId="0" borderId="0" xfId="0" applyNumberFormat="1" applyFont="1" applyAlignment="1">
      <alignment vertical="center"/>
    </xf>
    <xf numFmtId="176" fontId="2" fillId="0" borderId="10" xfId="0" applyNumberFormat="1" applyFont="1" applyBorder="1" applyAlignment="1">
      <alignment vertical="center"/>
    </xf>
    <xf numFmtId="176" fontId="2" fillId="0" borderId="0" xfId="0" applyNumberFormat="1" applyFont="1" applyAlignment="1">
      <alignment vertical="center"/>
    </xf>
    <xf numFmtId="176" fontId="13" fillId="0" borderId="0" xfId="0" applyNumberFormat="1" applyFont="1" applyAlignment="1">
      <alignment horizontal="right" vertical="center"/>
    </xf>
    <xf numFmtId="176" fontId="8" fillId="0" borderId="24" xfId="0" applyNumberFormat="1" applyFont="1" applyBorder="1" applyAlignment="1">
      <alignment horizontal="center" vertical="center"/>
    </xf>
    <xf numFmtId="176" fontId="8" fillId="0" borderId="21" xfId="0" applyNumberFormat="1" applyFont="1" applyBorder="1" applyAlignment="1">
      <alignment horizontal="center" vertical="center"/>
    </xf>
    <xf numFmtId="176" fontId="8" fillId="0" borderId="0" xfId="0" applyNumberFormat="1" applyFont="1" applyAlignment="1">
      <alignment vertical="center"/>
    </xf>
    <xf numFmtId="176" fontId="8" fillId="0" borderId="0" xfId="0" applyNumberFormat="1" applyFont="1" applyBorder="1" applyAlignment="1">
      <alignment vertical="center"/>
    </xf>
    <xf numFmtId="176" fontId="3" fillId="0" borderId="13" xfId="0" applyNumberFormat="1" applyFont="1" applyBorder="1" applyAlignment="1">
      <alignment vertical="center"/>
    </xf>
    <xf numFmtId="176" fontId="3" fillId="0" borderId="12" xfId="0" applyNumberFormat="1" applyFont="1" applyBorder="1" applyAlignment="1">
      <alignment vertical="center"/>
    </xf>
    <xf numFmtId="176" fontId="3" fillId="0" borderId="0" xfId="0" applyNumberFormat="1" applyFont="1" applyBorder="1" applyAlignment="1">
      <alignment vertical="center"/>
    </xf>
    <xf numFmtId="176" fontId="3" fillId="0" borderId="18" xfId="0" applyNumberFormat="1" applyFont="1" applyBorder="1" applyAlignment="1">
      <alignment vertical="center"/>
    </xf>
    <xf numFmtId="176" fontId="3" fillId="0" borderId="0" xfId="0" applyNumberFormat="1" applyFont="1" applyAlignment="1">
      <alignment vertical="center"/>
    </xf>
    <xf numFmtId="176" fontId="15" fillId="0" borderId="13" xfId="0" applyNumberFormat="1" applyFont="1" applyBorder="1" applyAlignment="1">
      <alignment horizontal="center" vertical="center"/>
    </xf>
    <xf numFmtId="176" fontId="10" fillId="0" borderId="13" xfId="51" applyNumberFormat="1" applyFont="1" applyBorder="1" applyAlignment="1">
      <alignment vertical="center"/>
    </xf>
    <xf numFmtId="176" fontId="10" fillId="0" borderId="0" xfId="51" applyNumberFormat="1" applyFont="1" applyBorder="1" applyAlignment="1">
      <alignment vertical="center"/>
    </xf>
    <xf numFmtId="176" fontId="15" fillId="0" borderId="16" xfId="0" applyNumberFormat="1" applyFont="1" applyBorder="1" applyAlignment="1">
      <alignment horizontal="left" vertical="center"/>
    </xf>
    <xf numFmtId="176" fontId="9" fillId="0" borderId="0" xfId="0" applyNumberFormat="1" applyFont="1" applyBorder="1" applyAlignment="1">
      <alignment vertical="center"/>
    </xf>
    <xf numFmtId="176" fontId="5" fillId="0" borderId="0" xfId="0" applyNumberFormat="1" applyFont="1" applyAlignment="1">
      <alignment vertical="center"/>
    </xf>
    <xf numFmtId="176" fontId="3" fillId="0" borderId="13" xfId="51" applyNumberFormat="1" applyFont="1" applyBorder="1" applyAlignment="1">
      <alignment vertical="center"/>
    </xf>
    <xf numFmtId="176" fontId="3" fillId="0" borderId="0" xfId="51" applyNumberFormat="1" applyFont="1" applyBorder="1" applyAlignment="1">
      <alignment vertical="center"/>
    </xf>
    <xf numFmtId="176" fontId="8" fillId="0" borderId="16" xfId="0" applyNumberFormat="1" applyFont="1" applyBorder="1" applyAlignment="1">
      <alignment horizontal="left" vertical="center"/>
    </xf>
    <xf numFmtId="176" fontId="8" fillId="0" borderId="13" xfId="0" applyNumberFormat="1" applyFont="1" applyBorder="1" applyAlignment="1">
      <alignment horizontal="left" vertical="center"/>
    </xf>
    <xf numFmtId="176" fontId="3" fillId="0" borderId="0" xfId="0" applyNumberFormat="1" applyFont="1" applyAlignment="1">
      <alignment/>
    </xf>
    <xf numFmtId="176" fontId="3" fillId="0" borderId="11" xfId="0" applyNumberFormat="1" applyFont="1" applyBorder="1" applyAlignment="1">
      <alignment vertical="center"/>
    </xf>
    <xf numFmtId="176" fontId="3" fillId="0" borderId="10" xfId="0" applyNumberFormat="1" applyFont="1" applyBorder="1" applyAlignment="1">
      <alignment vertical="center"/>
    </xf>
    <xf numFmtId="176" fontId="3" fillId="0" borderId="19" xfId="0" applyNumberFormat="1" applyFont="1" applyBorder="1" applyAlignment="1">
      <alignment vertical="center"/>
    </xf>
    <xf numFmtId="176" fontId="3" fillId="0" borderId="17" xfId="0" applyNumberFormat="1" applyFont="1" applyBorder="1" applyAlignment="1">
      <alignment vertical="center"/>
    </xf>
    <xf numFmtId="176" fontId="0" fillId="0" borderId="0" xfId="0" applyNumberFormat="1" applyAlignment="1">
      <alignment vertical="center"/>
    </xf>
    <xf numFmtId="0" fontId="0" fillId="0" borderId="10" xfId="0" applyBorder="1" applyAlignment="1">
      <alignment vertical="center"/>
    </xf>
    <xf numFmtId="0" fontId="8" fillId="0" borderId="11" xfId="0" applyFont="1" applyBorder="1" applyAlignment="1">
      <alignment horizontal="center" vertical="center"/>
    </xf>
    <xf numFmtId="0" fontId="15" fillId="0" borderId="13" xfId="0" applyFont="1" applyBorder="1" applyAlignment="1">
      <alignment horizontal="center" vertical="center"/>
    </xf>
    <xf numFmtId="176" fontId="10" fillId="0" borderId="13" xfId="0" applyNumberFormat="1" applyFont="1" applyBorder="1" applyAlignment="1">
      <alignment vertical="center"/>
    </xf>
    <xf numFmtId="176" fontId="10" fillId="0" borderId="0" xfId="0" applyNumberFormat="1" applyFont="1" applyBorder="1" applyAlignment="1">
      <alignment vertical="center"/>
    </xf>
    <xf numFmtId="0" fontId="15" fillId="0" borderId="16" xfId="0" applyFont="1" applyBorder="1" applyAlignment="1">
      <alignment horizontal="center" vertical="center"/>
    </xf>
    <xf numFmtId="0" fontId="8" fillId="0" borderId="16" xfId="0" applyFont="1" applyBorder="1" applyAlignment="1">
      <alignment horizontal="left" vertical="center"/>
    </xf>
    <xf numFmtId="0" fontId="5" fillId="0" borderId="11" xfId="0" applyFont="1" applyBorder="1" applyAlignment="1">
      <alignment vertical="center"/>
    </xf>
    <xf numFmtId="176" fontId="5" fillId="0" borderId="11" xfId="0" applyNumberFormat="1" applyFont="1" applyBorder="1" applyAlignment="1">
      <alignment vertical="center"/>
    </xf>
    <xf numFmtId="176" fontId="5" fillId="0" borderId="10" xfId="0" applyNumberFormat="1" applyFont="1" applyBorder="1" applyAlignment="1">
      <alignment vertical="center"/>
    </xf>
    <xf numFmtId="0" fontId="5" fillId="0" borderId="17" xfId="0" applyFont="1" applyBorder="1" applyAlignment="1">
      <alignment vertical="center"/>
    </xf>
    <xf numFmtId="0" fontId="21" fillId="0" borderId="0" xfId="0" applyFont="1" applyFill="1" applyAlignment="1">
      <alignment horizontal="left" vertical="center"/>
    </xf>
    <xf numFmtId="0" fontId="20" fillId="0" borderId="0" xfId="0" applyFont="1" applyFill="1" applyAlignment="1">
      <alignment vertical="center"/>
    </xf>
    <xf numFmtId="0" fontId="6" fillId="0" borderId="10" xfId="0" applyFont="1" applyFill="1" applyBorder="1" applyAlignment="1">
      <alignment horizontal="right" vertical="center"/>
    </xf>
    <xf numFmtId="0" fontId="8" fillId="0" borderId="12" xfId="0" applyFont="1" applyFill="1" applyBorder="1" applyAlignment="1">
      <alignment vertical="center"/>
    </xf>
    <xf numFmtId="0" fontId="8" fillId="0" borderId="37" xfId="0" applyFont="1" applyFill="1" applyBorder="1" applyAlignment="1">
      <alignment vertical="center"/>
    </xf>
    <xf numFmtId="0" fontId="8" fillId="0" borderId="18" xfId="0" applyFont="1" applyFill="1" applyBorder="1" applyAlignment="1">
      <alignment vertical="center"/>
    </xf>
    <xf numFmtId="0" fontId="22" fillId="0" borderId="18" xfId="0" applyFont="1" applyFill="1" applyBorder="1" applyAlignment="1">
      <alignment vertical="center" wrapText="1"/>
    </xf>
    <xf numFmtId="0" fontId="22" fillId="0" borderId="0" xfId="0" applyFont="1" applyFill="1" applyAlignment="1">
      <alignment vertical="center"/>
    </xf>
    <xf numFmtId="0" fontId="8" fillId="0" borderId="13" xfId="0" applyFont="1" applyFill="1" applyBorder="1" applyAlignment="1">
      <alignment vertical="center"/>
    </xf>
    <xf numFmtId="0" fontId="8" fillId="0" borderId="18" xfId="0" applyFont="1" applyFill="1" applyBorder="1" applyAlignment="1">
      <alignment horizontal="distributed" vertical="center" wrapText="1"/>
    </xf>
    <xf numFmtId="0" fontId="8" fillId="0" borderId="16" xfId="0" applyFont="1" applyFill="1" applyBorder="1" applyAlignment="1">
      <alignment horizontal="center" vertical="center" shrinkToFit="1"/>
    </xf>
    <xf numFmtId="0" fontId="22" fillId="0" borderId="16" xfId="0" applyFont="1" applyFill="1" applyBorder="1" applyAlignment="1">
      <alignment horizontal="center" vertical="center"/>
    </xf>
    <xf numFmtId="0" fontId="8" fillId="0" borderId="16" xfId="0" applyFont="1" applyFill="1" applyBorder="1" applyAlignment="1">
      <alignment horizontal="distributed" vertical="center" wrapText="1"/>
    </xf>
    <xf numFmtId="0" fontId="13" fillId="0" borderId="13" xfId="0" applyFont="1" applyFill="1" applyBorder="1" applyAlignment="1">
      <alignment horizontal="center" vertical="center"/>
    </xf>
    <xf numFmtId="0" fontId="8" fillId="0" borderId="0" xfId="0" applyFont="1" applyFill="1" applyBorder="1" applyAlignment="1">
      <alignment horizontal="distributed" vertical="center"/>
    </xf>
    <xf numFmtId="0" fontId="29" fillId="0" borderId="16" xfId="0" applyFont="1" applyFill="1" applyBorder="1" applyAlignment="1">
      <alignment horizontal="center" vertical="center" shrinkToFit="1"/>
    </xf>
    <xf numFmtId="0" fontId="8" fillId="0" borderId="11" xfId="0" applyFont="1" applyFill="1" applyBorder="1" applyAlignment="1">
      <alignment vertical="center"/>
    </xf>
    <xf numFmtId="0" fontId="8" fillId="0" borderId="17" xfId="0" applyFont="1" applyFill="1" applyBorder="1" applyAlignment="1">
      <alignment horizontal="distributed" vertical="center" wrapText="1"/>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xf>
    <xf numFmtId="0" fontId="13" fillId="0" borderId="11" xfId="0" applyFont="1" applyFill="1" applyBorder="1" applyAlignment="1">
      <alignment horizontal="center" vertical="center"/>
    </xf>
    <xf numFmtId="49" fontId="3" fillId="0" borderId="0" xfId="0" applyNumberFormat="1" applyFont="1" applyFill="1" applyBorder="1" applyAlignment="1">
      <alignment horizontal="right" vertical="center"/>
    </xf>
    <xf numFmtId="178" fontId="3" fillId="0" borderId="0" xfId="51" applyNumberFormat="1" applyFont="1" applyFill="1" applyBorder="1" applyAlignment="1">
      <alignment vertical="center"/>
    </xf>
    <xf numFmtId="178" fontId="3" fillId="0" borderId="25" xfId="0" applyNumberFormat="1" applyFont="1" applyFill="1" applyBorder="1" applyAlignment="1">
      <alignment vertical="center"/>
    </xf>
    <xf numFmtId="176" fontId="3" fillId="0" borderId="0" xfId="51" applyNumberFormat="1" applyFont="1" applyFill="1" applyBorder="1" applyAlignment="1">
      <alignment horizontal="right" vertical="center"/>
    </xf>
    <xf numFmtId="178" fontId="3" fillId="0" borderId="26" xfId="0" applyNumberFormat="1" applyFont="1" applyFill="1" applyBorder="1" applyAlignment="1">
      <alignment vertical="center"/>
    </xf>
    <xf numFmtId="179" fontId="3" fillId="0" borderId="0" xfId="51" applyNumberFormat="1" applyFont="1" applyFill="1" applyBorder="1" applyAlignment="1">
      <alignment vertical="center"/>
    </xf>
    <xf numFmtId="179" fontId="3" fillId="0" borderId="26" xfId="0" applyNumberFormat="1" applyFont="1" applyFill="1" applyBorder="1" applyAlignment="1">
      <alignment vertical="center"/>
    </xf>
    <xf numFmtId="176" fontId="4" fillId="0" borderId="0" xfId="0" applyNumberFormat="1" applyFont="1" applyFill="1" applyAlignment="1">
      <alignment vertical="center" shrinkToFit="1"/>
    </xf>
    <xf numFmtId="179" fontId="4" fillId="0" borderId="0" xfId="0" applyNumberFormat="1" applyFont="1" applyFill="1" applyAlignment="1">
      <alignment vertical="center" shrinkToFit="1"/>
    </xf>
    <xf numFmtId="179" fontId="4" fillId="0" borderId="26" xfId="0" applyNumberFormat="1" applyFont="1" applyFill="1" applyBorder="1" applyAlignment="1">
      <alignment vertical="center" shrinkToFit="1"/>
    </xf>
    <xf numFmtId="179" fontId="3" fillId="0" borderId="0" xfId="0" applyNumberFormat="1" applyFont="1" applyFill="1" applyAlignment="1">
      <alignment vertical="center" shrinkToFit="1"/>
    </xf>
    <xf numFmtId="179" fontId="3" fillId="0" borderId="26" xfId="0" applyNumberFormat="1" applyFont="1" applyFill="1" applyBorder="1" applyAlignment="1">
      <alignment vertical="center" shrinkToFit="1"/>
    </xf>
    <xf numFmtId="0" fontId="3" fillId="0" borderId="16" xfId="0" applyFont="1" applyFill="1" applyBorder="1" applyAlignment="1">
      <alignment horizontal="center" vertical="center"/>
    </xf>
    <xf numFmtId="0" fontId="15" fillId="13" borderId="16" xfId="0" applyFont="1" applyFill="1" applyBorder="1" applyAlignment="1">
      <alignment horizontal="center" vertical="center"/>
    </xf>
    <xf numFmtId="0" fontId="3" fillId="0" borderId="11" xfId="0" applyFont="1" applyFill="1" applyBorder="1" applyAlignment="1">
      <alignment horizontal="center" vertical="center"/>
    </xf>
    <xf numFmtId="176" fontId="3" fillId="0" borderId="11" xfId="51" applyNumberFormat="1" applyFont="1" applyFill="1" applyBorder="1" applyAlignment="1">
      <alignment vertical="center"/>
    </xf>
    <xf numFmtId="176" fontId="3" fillId="0" borderId="10" xfId="51" applyNumberFormat="1" applyFont="1" applyFill="1" applyBorder="1" applyAlignment="1">
      <alignment vertical="center"/>
    </xf>
    <xf numFmtId="178" fontId="3" fillId="0" borderId="10" xfId="51" applyNumberFormat="1" applyFont="1" applyFill="1" applyBorder="1" applyAlignment="1">
      <alignment vertical="center"/>
    </xf>
    <xf numFmtId="178" fontId="3" fillId="0" borderId="19" xfId="0" applyNumberFormat="1" applyFont="1" applyFill="1" applyBorder="1" applyAlignment="1">
      <alignment vertical="center"/>
    </xf>
    <xf numFmtId="0" fontId="13" fillId="0" borderId="0" xfId="0" applyFont="1" applyFill="1" applyAlignment="1">
      <alignment vertical="center"/>
    </xf>
    <xf numFmtId="0" fontId="31" fillId="0" borderId="0" xfId="0" applyFont="1" applyFill="1" applyAlignment="1">
      <alignment vertical="center"/>
    </xf>
    <xf numFmtId="0" fontId="13" fillId="0" borderId="27" xfId="0" applyFont="1" applyFill="1" applyBorder="1" applyAlignment="1">
      <alignment horizontal="right" vertical="center"/>
    </xf>
    <xf numFmtId="0" fontId="0" fillId="0" borderId="0" xfId="0" applyFill="1" applyBorder="1" applyAlignment="1">
      <alignment vertical="center"/>
    </xf>
    <xf numFmtId="0" fontId="13" fillId="0" borderId="10" xfId="0" applyFont="1" applyFill="1" applyBorder="1" applyAlignment="1">
      <alignment horizontal="right" vertical="center"/>
    </xf>
    <xf numFmtId="0" fontId="3" fillId="0" borderId="19" xfId="0" applyFont="1" applyFill="1" applyBorder="1" applyAlignment="1">
      <alignment vertical="center"/>
    </xf>
    <xf numFmtId="0" fontId="3" fillId="0" borderId="12" xfId="0" applyFont="1" applyFill="1" applyBorder="1" applyAlignment="1">
      <alignment horizontal="center" vertical="center"/>
    </xf>
    <xf numFmtId="0" fontId="3" fillId="0" borderId="27" xfId="0" applyFont="1" applyFill="1" applyBorder="1" applyAlignment="1">
      <alignment horizontal="center" vertical="center"/>
    </xf>
    <xf numFmtId="177" fontId="3" fillId="0" borderId="12" xfId="0" applyNumberFormat="1" applyFont="1" applyFill="1" applyBorder="1" applyAlignment="1">
      <alignment vertical="center"/>
    </xf>
    <xf numFmtId="177" fontId="3" fillId="0" borderId="27" xfId="0" applyNumberFormat="1" applyFont="1" applyFill="1" applyBorder="1" applyAlignment="1">
      <alignment vertical="center"/>
    </xf>
    <xf numFmtId="0" fontId="3" fillId="0" borderId="25" xfId="0" applyFont="1" applyFill="1" applyBorder="1" applyAlignment="1">
      <alignment horizontal="center" vertical="center"/>
    </xf>
    <xf numFmtId="0" fontId="8" fillId="0" borderId="26" xfId="0" applyFont="1" applyFill="1" applyBorder="1" applyAlignment="1">
      <alignment horizontal="center" vertical="center"/>
    </xf>
    <xf numFmtId="41" fontId="3" fillId="0" borderId="0" xfId="0" applyNumberFormat="1" applyFont="1" applyFill="1" applyAlignment="1">
      <alignment vertical="center" shrinkToFit="1"/>
    </xf>
    <xf numFmtId="41" fontId="3" fillId="0" borderId="0" xfId="51" applyNumberFormat="1" applyFont="1" applyFill="1" applyBorder="1" applyAlignment="1">
      <alignment vertical="center"/>
    </xf>
    <xf numFmtId="41" fontId="3" fillId="0" borderId="0" xfId="62" applyNumberFormat="1" applyFont="1" applyFill="1" applyAlignment="1">
      <alignment vertical="center" shrinkToFit="1"/>
      <protection/>
    </xf>
    <xf numFmtId="177" fontId="5" fillId="0" borderId="10" xfId="0" applyNumberFormat="1"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0" fontId="22" fillId="0" borderId="0" xfId="0" applyFont="1" applyFill="1" applyBorder="1" applyAlignment="1">
      <alignment vertical="center"/>
    </xf>
    <xf numFmtId="0" fontId="22" fillId="0" borderId="13" xfId="0" applyFont="1" applyFill="1" applyBorder="1" applyAlignment="1">
      <alignment vertical="center"/>
    </xf>
    <xf numFmtId="0" fontId="22" fillId="0" borderId="26" xfId="0" applyFont="1" applyFill="1" applyBorder="1" applyAlignment="1">
      <alignment vertical="center"/>
    </xf>
    <xf numFmtId="176" fontId="3" fillId="0" borderId="27" xfId="0" applyNumberFormat="1" applyFont="1" applyFill="1" applyBorder="1" applyAlignment="1">
      <alignment vertical="center"/>
    </xf>
    <xf numFmtId="0" fontId="34" fillId="0" borderId="13" xfId="0" applyFont="1" applyFill="1" applyBorder="1" applyAlignment="1">
      <alignment vertical="center"/>
    </xf>
    <xf numFmtId="0" fontId="34" fillId="0" borderId="26" xfId="0" applyFont="1" applyFill="1" applyBorder="1" applyAlignment="1">
      <alignment vertical="center"/>
    </xf>
    <xf numFmtId="0" fontId="5" fillId="0" borderId="0" xfId="0" applyFont="1" applyFill="1" applyBorder="1" applyAlignment="1">
      <alignment vertical="center"/>
    </xf>
    <xf numFmtId="0" fontId="8" fillId="0" borderId="19" xfId="0" applyFont="1" applyFill="1" applyBorder="1" applyAlignment="1">
      <alignment vertical="center"/>
    </xf>
    <xf numFmtId="0" fontId="35" fillId="0" borderId="0" xfId="0" applyFont="1" applyAlignment="1">
      <alignment/>
    </xf>
    <xf numFmtId="0" fontId="28" fillId="0" borderId="0" xfId="0" applyFont="1" applyBorder="1" applyAlignment="1">
      <alignment/>
    </xf>
    <xf numFmtId="0" fontId="28" fillId="0" borderId="0" xfId="0" applyFont="1" applyAlignment="1">
      <alignment/>
    </xf>
    <xf numFmtId="181" fontId="4" fillId="0" borderId="0" xfId="0" applyNumberFormat="1" applyFont="1" applyBorder="1" applyAlignment="1">
      <alignment/>
    </xf>
    <xf numFmtId="181" fontId="4" fillId="0" borderId="26" xfId="0" applyNumberFormat="1" applyFont="1" applyBorder="1" applyAlignment="1">
      <alignment/>
    </xf>
    <xf numFmtId="0" fontId="9" fillId="0" borderId="13" xfId="0" applyFont="1" applyBorder="1" applyAlignment="1">
      <alignment horizontal="distributed" vertical="center"/>
    </xf>
    <xf numFmtId="0" fontId="9" fillId="0" borderId="26" xfId="0" applyFont="1" applyBorder="1" applyAlignment="1">
      <alignment horizontal="distributed" vertical="center"/>
    </xf>
    <xf numFmtId="0" fontId="3" fillId="0" borderId="13" xfId="0" applyFont="1" applyBorder="1" applyAlignment="1">
      <alignment/>
    </xf>
    <xf numFmtId="0" fontId="8" fillId="0" borderId="26" xfId="0" applyFont="1" applyBorder="1" applyAlignment="1">
      <alignment horizontal="distributed" vertical="center"/>
    </xf>
    <xf numFmtId="181" fontId="3" fillId="0" borderId="0" xfId="0" applyNumberFormat="1" applyFont="1" applyBorder="1" applyAlignment="1">
      <alignment/>
    </xf>
    <xf numFmtId="181" fontId="3" fillId="0" borderId="26" xfId="0" applyNumberFormat="1" applyFont="1" applyBorder="1" applyAlignment="1">
      <alignment/>
    </xf>
    <xf numFmtId="0" fontId="3" fillId="0" borderId="38" xfId="0" applyFont="1" applyBorder="1" applyAlignment="1">
      <alignment/>
    </xf>
    <xf numFmtId="0" fontId="8" fillId="0" borderId="39" xfId="0" applyFont="1" applyBorder="1" applyAlignment="1">
      <alignment horizontal="distributed" vertical="center"/>
    </xf>
    <xf numFmtId="180" fontId="3" fillId="0" borderId="40" xfId="0" applyNumberFormat="1" applyFont="1" applyBorder="1" applyAlignment="1">
      <alignment vertical="center" shrinkToFit="1"/>
    </xf>
    <xf numFmtId="181" fontId="3" fillId="0" borderId="40" xfId="0" applyNumberFormat="1" applyFont="1" applyBorder="1" applyAlignment="1">
      <alignment/>
    </xf>
    <xf numFmtId="181" fontId="3" fillId="0" borderId="39" xfId="0" applyNumberFormat="1" applyFont="1" applyBorder="1" applyAlignment="1">
      <alignment/>
    </xf>
    <xf numFmtId="0" fontId="3" fillId="0" borderId="11" xfId="0" applyFont="1" applyBorder="1" applyAlignment="1">
      <alignment/>
    </xf>
    <xf numFmtId="0" fontId="8" fillId="0" borderId="19" xfId="0" applyFont="1" applyBorder="1" applyAlignment="1">
      <alignment horizontal="distributed" vertical="center"/>
    </xf>
    <xf numFmtId="180" fontId="3" fillId="0" borderId="10" xfId="0" applyNumberFormat="1" applyFont="1" applyBorder="1" applyAlignment="1">
      <alignment vertical="center" shrinkToFit="1"/>
    </xf>
    <xf numFmtId="181" fontId="3" fillId="0" borderId="10" xfId="0" applyNumberFormat="1" applyFont="1" applyBorder="1" applyAlignment="1">
      <alignment/>
    </xf>
    <xf numFmtId="181" fontId="3" fillId="0" borderId="19" xfId="0" applyNumberFormat="1" applyFont="1" applyBorder="1" applyAlignment="1">
      <alignment/>
    </xf>
    <xf numFmtId="0" fontId="7" fillId="0" borderId="0" xfId="0" applyFont="1" applyAlignment="1">
      <alignment vertical="center" shrinkToFit="1"/>
    </xf>
    <xf numFmtId="0" fontId="22" fillId="0" borderId="16" xfId="0" applyFont="1" applyFill="1" applyBorder="1" applyAlignment="1">
      <alignment horizontal="center" vertical="center" wrapText="1"/>
    </xf>
    <xf numFmtId="3" fontId="25" fillId="0" borderId="16" xfId="64" applyFont="1" applyFill="1" applyBorder="1" applyAlignment="1">
      <alignment vertical="center"/>
      <protection/>
    </xf>
    <xf numFmtId="41" fontId="10" fillId="0" borderId="0" xfId="64" applyNumberFormat="1" applyFont="1" applyFill="1" applyBorder="1" applyAlignment="1">
      <alignment vertical="center"/>
      <protection/>
    </xf>
    <xf numFmtId="3" fontId="27" fillId="0" borderId="16" xfId="64" applyFont="1" applyFill="1" applyBorder="1" applyAlignment="1">
      <alignment vertical="center"/>
      <protection/>
    </xf>
    <xf numFmtId="0" fontId="30" fillId="0" borderId="11" xfId="0" applyFont="1" applyFill="1" applyBorder="1" applyAlignment="1">
      <alignment horizontal="center" vertical="top"/>
    </xf>
    <xf numFmtId="0" fontId="2" fillId="0" borderId="0" xfId="0" applyFont="1" applyFill="1" applyBorder="1" applyAlignment="1">
      <alignment vertical="center"/>
    </xf>
    <xf numFmtId="179" fontId="4" fillId="13" borderId="0" xfId="0" applyNumberFormat="1" applyFont="1" applyFill="1" applyAlignment="1">
      <alignment vertical="center" shrinkToFit="1"/>
    </xf>
    <xf numFmtId="3" fontId="20" fillId="0" borderId="16" xfId="64" applyFont="1" applyFill="1" applyBorder="1" applyAlignment="1">
      <alignment vertical="center"/>
      <protection/>
    </xf>
    <xf numFmtId="41" fontId="26" fillId="0" borderId="35" xfId="64" applyNumberFormat="1" applyFont="1" applyFill="1" applyBorder="1" applyAlignment="1">
      <alignment vertical="center"/>
      <protection/>
    </xf>
    <xf numFmtId="176" fontId="4"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3" fontId="25" fillId="0" borderId="13" xfId="64" applyFont="1" applyFill="1" applyBorder="1" applyAlignment="1">
      <alignment horizontal="right" vertical="center"/>
      <protection/>
    </xf>
    <xf numFmtId="0" fontId="15" fillId="0" borderId="16" xfId="0" applyFont="1" applyFill="1" applyBorder="1" applyAlignment="1">
      <alignment horizontal="center" vertical="center"/>
    </xf>
    <xf numFmtId="179" fontId="10" fillId="0" borderId="0" xfId="0" applyNumberFormat="1" applyFont="1" applyFill="1" applyAlignment="1">
      <alignment vertical="center" shrinkToFit="1"/>
    </xf>
    <xf numFmtId="179" fontId="10" fillId="0" borderId="26" xfId="0" applyNumberFormat="1" applyFont="1" applyFill="1" applyBorder="1" applyAlignment="1">
      <alignment vertical="center" shrinkToFit="1"/>
    </xf>
    <xf numFmtId="41" fontId="10" fillId="13" borderId="0" xfId="64" applyNumberFormat="1" applyFont="1" applyFill="1" applyBorder="1" applyAlignment="1">
      <alignment vertical="center"/>
      <protection/>
    </xf>
    <xf numFmtId="3" fontId="17" fillId="0" borderId="31" xfId="64" applyFont="1" applyFill="1" applyBorder="1" applyAlignment="1">
      <alignment vertical="center"/>
      <protection/>
    </xf>
    <xf numFmtId="3" fontId="17" fillId="0" borderId="16" xfId="64" applyFont="1" applyFill="1" applyBorder="1" applyAlignment="1">
      <alignment vertical="center"/>
      <protection/>
    </xf>
    <xf numFmtId="3" fontId="13" fillId="0" borderId="31" xfId="64" applyFont="1" applyFill="1" applyBorder="1" applyAlignment="1">
      <alignment horizontal="right" vertical="center" wrapText="1"/>
      <protection/>
    </xf>
    <xf numFmtId="3" fontId="27" fillId="0" borderId="31" xfId="64" applyFont="1" applyFill="1" applyBorder="1" applyAlignment="1">
      <alignment vertical="center"/>
      <protection/>
    </xf>
    <xf numFmtId="3" fontId="25" fillId="0" borderId="31" xfId="64" applyFont="1" applyFill="1" applyBorder="1" applyAlignment="1">
      <alignment horizontal="right" vertical="center"/>
      <protection/>
    </xf>
    <xf numFmtId="182" fontId="3" fillId="0" borderId="0" xfId="0" applyNumberFormat="1" applyFont="1" applyFill="1" applyAlignment="1">
      <alignment vertical="center" shrinkToFit="1"/>
    </xf>
    <xf numFmtId="41" fontId="2" fillId="0" borderId="0" xfId="0" applyNumberFormat="1" applyFont="1" applyFill="1" applyAlignment="1">
      <alignment horizontal="center" vertical="center"/>
    </xf>
    <xf numFmtId="3" fontId="25" fillId="0" borderId="31" xfId="64" applyFont="1" applyFill="1" applyBorder="1" applyAlignment="1">
      <alignment horizontal="left" vertical="center"/>
      <protection/>
    </xf>
    <xf numFmtId="0" fontId="22" fillId="0" borderId="18" xfId="0" applyFont="1" applyFill="1" applyBorder="1" applyAlignment="1">
      <alignment horizontal="center" vertical="center" wrapText="1"/>
    </xf>
    <xf numFmtId="0" fontId="22" fillId="0" borderId="13" xfId="0" applyFont="1" applyFill="1" applyBorder="1" applyAlignment="1">
      <alignment horizontal="center" vertical="center"/>
    </xf>
    <xf numFmtId="0" fontId="12" fillId="0" borderId="0" xfId="0" applyFont="1" applyFill="1" applyAlignment="1">
      <alignment horizontal="center" vertical="center"/>
    </xf>
    <xf numFmtId="0" fontId="8" fillId="0" borderId="17" xfId="0" applyFont="1" applyFill="1" applyBorder="1" applyAlignment="1">
      <alignment horizontal="center" vertical="center" shrinkToFit="1"/>
    </xf>
    <xf numFmtId="41" fontId="3" fillId="0" borderId="13" xfId="0" applyNumberFormat="1" applyFont="1" applyBorder="1" applyAlignment="1">
      <alignment vertical="center" shrinkToFit="1"/>
    </xf>
    <xf numFmtId="41" fontId="3" fillId="0" borderId="13" xfId="0" applyNumberFormat="1" applyFont="1" applyFill="1" applyBorder="1" applyAlignment="1">
      <alignment vertical="center"/>
    </xf>
    <xf numFmtId="41" fontId="3" fillId="0" borderId="0" xfId="0" applyNumberFormat="1" applyFont="1" applyFill="1" applyBorder="1" applyAlignment="1">
      <alignment vertical="center"/>
    </xf>
    <xf numFmtId="3" fontId="16" fillId="0" borderId="10" xfId="64" applyFont="1" applyFill="1" applyBorder="1" applyAlignment="1">
      <alignment vertical="center"/>
      <protection/>
    </xf>
    <xf numFmtId="0" fontId="15" fillId="13" borderId="13" xfId="0" applyFont="1" applyFill="1" applyBorder="1" applyAlignment="1">
      <alignment horizontal="center" vertical="center"/>
    </xf>
    <xf numFmtId="176" fontId="15" fillId="13" borderId="13" xfId="0" applyNumberFormat="1" applyFont="1" applyFill="1" applyBorder="1" applyAlignment="1">
      <alignment horizontal="center" vertical="center"/>
    </xf>
    <xf numFmtId="176" fontId="15" fillId="13" borderId="16" xfId="0" applyNumberFormat="1" applyFont="1" applyFill="1" applyBorder="1" applyAlignment="1">
      <alignment horizontal="left" vertical="center"/>
    </xf>
    <xf numFmtId="0" fontId="34" fillId="0" borderId="0" xfId="0" applyFont="1" applyFill="1" applyBorder="1" applyAlignment="1">
      <alignment vertical="center"/>
    </xf>
    <xf numFmtId="180" fontId="3" fillId="0" borderId="38" xfId="0" applyNumberFormat="1" applyFont="1" applyBorder="1" applyAlignment="1">
      <alignment vertical="center" shrinkToFit="1"/>
    </xf>
    <xf numFmtId="0" fontId="8" fillId="0" borderId="37" xfId="0" applyFont="1" applyBorder="1" applyAlignment="1">
      <alignment vertical="center"/>
    </xf>
    <xf numFmtId="0" fontId="8" fillId="0" borderId="22" xfId="0" applyFont="1" applyBorder="1" applyAlignment="1">
      <alignment vertical="center"/>
    </xf>
    <xf numFmtId="180" fontId="3" fillId="0" borderId="0" xfId="0" applyNumberFormat="1" applyFont="1" applyBorder="1" applyAlignment="1">
      <alignment vertical="center" shrinkToFit="1"/>
    </xf>
    <xf numFmtId="180" fontId="4" fillId="0" borderId="13" xfId="0" applyNumberFormat="1" applyFont="1" applyBorder="1" applyAlignment="1">
      <alignment vertical="center" shrinkToFit="1"/>
    </xf>
    <xf numFmtId="180" fontId="4" fillId="0" borderId="0" xfId="0" applyNumberFormat="1" applyFont="1" applyBorder="1" applyAlignment="1">
      <alignment vertical="center" shrinkToFit="1"/>
    </xf>
    <xf numFmtId="180" fontId="3" fillId="0" borderId="13" xfId="0" applyNumberFormat="1" applyFont="1" applyBorder="1" applyAlignment="1">
      <alignment vertical="center" shrinkToFit="1"/>
    </xf>
    <xf numFmtId="180" fontId="3" fillId="0" borderId="26" xfId="0" applyNumberFormat="1" applyFont="1" applyBorder="1" applyAlignment="1">
      <alignment vertical="center" shrinkToFit="1"/>
    </xf>
    <xf numFmtId="180" fontId="3" fillId="0" borderId="39" xfId="0" applyNumberFormat="1" applyFont="1" applyBorder="1" applyAlignment="1">
      <alignment vertical="center" shrinkToFit="1"/>
    </xf>
    <xf numFmtId="180" fontId="3" fillId="0" borderId="11" xfId="0" applyNumberFormat="1" applyFont="1" applyBorder="1" applyAlignment="1">
      <alignment vertical="center" shrinkToFit="1"/>
    </xf>
    <xf numFmtId="181" fontId="4" fillId="0" borderId="13" xfId="0" applyNumberFormat="1" applyFont="1" applyBorder="1" applyAlignment="1">
      <alignment/>
    </xf>
    <xf numFmtId="181" fontId="3" fillId="0" borderId="13" xfId="0" applyNumberFormat="1" applyFont="1" applyBorder="1" applyAlignment="1">
      <alignment/>
    </xf>
    <xf numFmtId="181" fontId="3" fillId="0" borderId="38" xfId="0" applyNumberFormat="1" applyFont="1" applyBorder="1" applyAlignment="1">
      <alignment/>
    </xf>
    <xf numFmtId="181" fontId="3" fillId="0" borderId="11" xfId="0" applyNumberFormat="1" applyFont="1" applyBorder="1" applyAlignment="1">
      <alignment/>
    </xf>
    <xf numFmtId="0" fontId="15" fillId="0" borderId="16" xfId="0" applyFont="1" applyBorder="1" applyAlignment="1">
      <alignment horizontal="right" vertical="center"/>
    </xf>
    <xf numFmtId="0" fontId="15" fillId="0" borderId="16" xfId="0" applyFont="1" applyBorder="1" applyAlignment="1">
      <alignment vertical="center"/>
    </xf>
    <xf numFmtId="0" fontId="15" fillId="0" borderId="13" xfId="0" applyFont="1" applyFill="1" applyBorder="1" applyAlignment="1">
      <alignment horizontal="right" vertical="center"/>
    </xf>
    <xf numFmtId="176" fontId="10" fillId="0" borderId="0" xfId="0" applyNumberFormat="1" applyFont="1" applyFill="1" applyBorder="1" applyAlignment="1">
      <alignment vertical="center" shrinkToFit="1"/>
    </xf>
    <xf numFmtId="41" fontId="4" fillId="0" borderId="0" xfId="0" applyNumberFormat="1" applyFont="1" applyBorder="1" applyAlignment="1">
      <alignment vertical="center"/>
    </xf>
    <xf numFmtId="41" fontId="4" fillId="0" borderId="0" xfId="0" applyNumberFormat="1" applyFont="1" applyAlignment="1">
      <alignment vertical="center" shrinkToFit="1"/>
    </xf>
    <xf numFmtId="41" fontId="4" fillId="0" borderId="20" xfId="0" applyNumberFormat="1" applyFont="1" applyBorder="1" applyAlignment="1">
      <alignment vertical="center"/>
    </xf>
    <xf numFmtId="41" fontId="4" fillId="0" borderId="16" xfId="0" applyNumberFormat="1" applyFont="1" applyFill="1" applyBorder="1" applyAlignment="1">
      <alignment vertical="center"/>
    </xf>
    <xf numFmtId="0" fontId="8" fillId="0" borderId="12" xfId="0" applyFont="1" applyBorder="1" applyAlignment="1">
      <alignment horizontal="center"/>
    </xf>
    <xf numFmtId="0" fontId="8" fillId="0" borderId="11" xfId="0" applyFont="1" applyBorder="1" applyAlignment="1">
      <alignment horizontal="center" vertical="top"/>
    </xf>
    <xf numFmtId="41" fontId="10" fillId="0" borderId="13" xfId="0" applyNumberFormat="1" applyFont="1" applyBorder="1" applyAlignment="1">
      <alignment/>
    </xf>
    <xf numFmtId="41" fontId="3" fillId="0" borderId="13" xfId="0" applyNumberFormat="1" applyFont="1" applyBorder="1" applyAlignment="1">
      <alignment/>
    </xf>
    <xf numFmtId="41" fontId="3" fillId="0" borderId="13" xfId="62" applyNumberFormat="1" applyFont="1" applyBorder="1">
      <alignment vertical="center"/>
      <protection/>
    </xf>
    <xf numFmtId="41" fontId="4" fillId="0" borderId="0" xfId="0" applyNumberFormat="1" applyFont="1" applyAlignment="1">
      <alignment/>
    </xf>
    <xf numFmtId="41" fontId="4" fillId="0" borderId="13" xfId="0" applyNumberFormat="1" applyFont="1" applyBorder="1" applyAlignment="1">
      <alignment/>
    </xf>
    <xf numFmtId="41" fontId="4" fillId="0" borderId="13" xfId="0" applyNumberFormat="1" applyFont="1" applyFill="1" applyBorder="1" applyAlignment="1">
      <alignment vertical="center"/>
    </xf>
    <xf numFmtId="41" fontId="4" fillId="0" borderId="0" xfId="0" applyNumberFormat="1" applyFont="1" applyFill="1" applyBorder="1" applyAlignment="1">
      <alignment vertical="center"/>
    </xf>
    <xf numFmtId="41" fontId="4" fillId="0" borderId="0" xfId="0" applyNumberFormat="1" applyFont="1" applyBorder="1" applyAlignment="1">
      <alignment vertical="center" shrinkToFit="1"/>
    </xf>
    <xf numFmtId="41" fontId="4" fillId="0" borderId="0" xfId="62" applyNumberFormat="1" applyFont="1" applyAlignment="1">
      <alignment vertical="center" shrinkToFit="1"/>
      <protection/>
    </xf>
    <xf numFmtId="176" fontId="3" fillId="0" borderId="0" xfId="0" applyNumberFormat="1" applyFont="1" applyBorder="1" applyAlignment="1">
      <alignment vertical="center" shrinkToFit="1"/>
    </xf>
    <xf numFmtId="41" fontId="3" fillId="0" borderId="0" xfId="0" applyNumberFormat="1" applyFont="1" applyBorder="1" applyAlignment="1">
      <alignment vertical="center" shrinkToFit="1"/>
    </xf>
    <xf numFmtId="41" fontId="3" fillId="0" borderId="13" xfId="62" applyNumberFormat="1" applyFont="1" applyBorder="1" applyAlignment="1">
      <alignment vertical="center" shrinkToFit="1"/>
      <protection/>
    </xf>
    <xf numFmtId="41" fontId="3" fillId="0" borderId="0" xfId="62" applyNumberFormat="1" applyFont="1" applyBorder="1" applyAlignment="1">
      <alignment vertical="center" shrinkToFit="1"/>
      <protection/>
    </xf>
    <xf numFmtId="41" fontId="4" fillId="0" borderId="13" xfId="62" applyNumberFormat="1" applyFont="1" applyBorder="1" applyAlignment="1">
      <alignment vertical="center" shrinkToFit="1"/>
      <protection/>
    </xf>
    <xf numFmtId="41" fontId="4" fillId="0" borderId="0" xfId="62" applyNumberFormat="1" applyFont="1" applyBorder="1" applyAlignment="1">
      <alignment vertical="center" shrinkToFit="1"/>
      <protection/>
    </xf>
    <xf numFmtId="41" fontId="4" fillId="13" borderId="35" xfId="64" applyNumberFormat="1" applyFont="1" applyFill="1" applyBorder="1" applyAlignment="1">
      <alignment vertical="center"/>
      <protection/>
    </xf>
    <xf numFmtId="41" fontId="4" fillId="13" borderId="0" xfId="64" applyNumberFormat="1" applyFont="1" applyFill="1" applyBorder="1" applyAlignment="1">
      <alignment vertical="center"/>
      <protection/>
    </xf>
    <xf numFmtId="41" fontId="4" fillId="0" borderId="0" xfId="64" applyNumberFormat="1" applyFont="1" applyFill="1" applyBorder="1" applyAlignment="1">
      <alignment vertical="center"/>
      <protection/>
    </xf>
    <xf numFmtId="41" fontId="4" fillId="0" borderId="35" xfId="64" applyNumberFormat="1" applyFont="1" applyFill="1" applyBorder="1" applyAlignment="1">
      <alignment vertical="center"/>
      <protection/>
    </xf>
    <xf numFmtId="176" fontId="4" fillId="13" borderId="0" xfId="0" applyNumberFormat="1" applyFont="1" applyFill="1" applyAlignment="1">
      <alignment vertical="center" shrinkToFit="1"/>
    </xf>
    <xf numFmtId="176" fontId="3" fillId="0" borderId="13" xfId="51" applyNumberFormat="1" applyFont="1" applyFill="1" applyBorder="1" applyAlignment="1">
      <alignment vertical="center"/>
    </xf>
    <xf numFmtId="176" fontId="4" fillId="13" borderId="13" xfId="0" applyNumberFormat="1" applyFont="1" applyFill="1" applyBorder="1" applyAlignment="1">
      <alignment vertical="center" shrinkToFit="1"/>
    </xf>
    <xf numFmtId="176" fontId="3" fillId="0" borderId="13" xfId="0" applyNumberFormat="1" applyFont="1" applyFill="1" applyBorder="1" applyAlignment="1">
      <alignment vertical="center" shrinkToFit="1"/>
    </xf>
    <xf numFmtId="176" fontId="4" fillId="0" borderId="13" xfId="0" applyNumberFormat="1" applyFont="1" applyFill="1" applyBorder="1" applyAlignment="1">
      <alignment vertical="center" shrinkToFit="1"/>
    </xf>
    <xf numFmtId="176" fontId="10" fillId="0" borderId="13" xfId="0" applyNumberFormat="1" applyFont="1" applyFill="1" applyBorder="1" applyAlignment="1">
      <alignment vertical="center" shrinkToFit="1"/>
    </xf>
    <xf numFmtId="3" fontId="17" fillId="0" borderId="32" xfId="64" applyFont="1" applyFill="1" applyBorder="1" applyAlignment="1">
      <alignment horizontal="center" vertical="center"/>
      <protection/>
    </xf>
    <xf numFmtId="41" fontId="24" fillId="0" borderId="32" xfId="64" applyNumberFormat="1" applyFont="1" applyFill="1" applyBorder="1" applyAlignment="1">
      <alignment vertical="center"/>
      <protection/>
    </xf>
    <xf numFmtId="41" fontId="24" fillId="0" borderId="13" xfId="63" applyNumberFormat="1" applyFont="1" applyBorder="1" applyAlignment="1">
      <alignment vertical="center" shrinkToFit="1"/>
      <protection/>
    </xf>
    <xf numFmtId="41" fontId="24" fillId="0" borderId="0" xfId="63" applyNumberFormat="1" applyFont="1" applyBorder="1" applyAlignment="1">
      <alignment vertical="center" shrinkToFit="1"/>
      <protection/>
    </xf>
    <xf numFmtId="41" fontId="26" fillId="0" borderId="13" xfId="63" applyNumberFormat="1" applyFont="1" applyBorder="1" applyAlignment="1">
      <alignment vertical="center" shrinkToFit="1"/>
      <protection/>
    </xf>
    <xf numFmtId="41" fontId="26" fillId="0" borderId="0" xfId="63" applyNumberFormat="1" applyFont="1" applyBorder="1" applyAlignment="1">
      <alignment vertical="center" shrinkToFit="1"/>
      <protection/>
    </xf>
    <xf numFmtId="41" fontId="20" fillId="0" borderId="13" xfId="64" applyNumberFormat="1" applyFont="1" applyFill="1" applyBorder="1" applyAlignment="1">
      <alignment vertical="center"/>
      <protection/>
    </xf>
    <xf numFmtId="41" fontId="4" fillId="13" borderId="13" xfId="64" applyNumberFormat="1" applyFont="1" applyFill="1" applyBorder="1" applyAlignment="1">
      <alignment vertical="center"/>
      <protection/>
    </xf>
    <xf numFmtId="41" fontId="4" fillId="0" borderId="13" xfId="64" applyNumberFormat="1" applyFont="1" applyFill="1" applyBorder="1" applyAlignment="1">
      <alignment vertical="center"/>
      <protection/>
    </xf>
    <xf numFmtId="41" fontId="3" fillId="0" borderId="0" xfId="62" applyNumberFormat="1" applyFont="1" applyFill="1" applyBorder="1" applyAlignment="1">
      <alignment vertical="center" shrinkToFit="1"/>
      <protection/>
    </xf>
    <xf numFmtId="41" fontId="3" fillId="0" borderId="13" xfId="62" applyNumberFormat="1" applyFont="1" applyFill="1" applyBorder="1" applyAlignment="1">
      <alignment vertical="center" shrinkToFit="1"/>
      <protection/>
    </xf>
    <xf numFmtId="41" fontId="4" fillId="0" borderId="13" xfId="62" applyNumberFormat="1" applyFont="1" applyFill="1" applyBorder="1" applyAlignment="1">
      <alignment vertical="center" shrinkToFit="1"/>
      <protection/>
    </xf>
    <xf numFmtId="41" fontId="4" fillId="0" borderId="0" xfId="62" applyNumberFormat="1" applyFont="1" applyFill="1" applyBorder="1" applyAlignment="1">
      <alignment vertical="center" shrinkToFit="1"/>
      <protection/>
    </xf>
    <xf numFmtId="41" fontId="10" fillId="13" borderId="13" xfId="64" applyNumberFormat="1" applyFont="1" applyFill="1" applyBorder="1" applyAlignment="1">
      <alignment vertical="center"/>
      <protection/>
    </xf>
    <xf numFmtId="3" fontId="20" fillId="0" borderId="11" xfId="64" applyFont="1" applyFill="1" applyBorder="1" applyAlignment="1">
      <alignment vertical="center"/>
      <protection/>
    </xf>
    <xf numFmtId="41" fontId="3" fillId="0" borderId="0" xfId="63" applyNumberFormat="1" applyFont="1" applyFill="1" applyBorder="1" applyAlignment="1">
      <alignment vertical="center" shrinkToFit="1"/>
      <protection/>
    </xf>
    <xf numFmtId="41" fontId="4" fillId="0" borderId="0" xfId="63" applyNumberFormat="1" applyFont="1" applyFill="1" applyBorder="1" applyAlignment="1">
      <alignment vertical="center" shrinkToFit="1"/>
      <protection/>
    </xf>
    <xf numFmtId="41" fontId="3" fillId="0" borderId="0" xfId="63" applyNumberFormat="1" applyFont="1" applyBorder="1" applyAlignment="1">
      <alignment vertical="center" shrinkToFit="1"/>
      <protection/>
    </xf>
    <xf numFmtId="41" fontId="20" fillId="0" borderId="29" xfId="64" applyNumberFormat="1" applyFont="1" applyFill="1" applyBorder="1" applyAlignment="1">
      <alignment vertical="center"/>
      <protection/>
    </xf>
    <xf numFmtId="3" fontId="25" fillId="0" borderId="16" xfId="64" applyFont="1" applyFill="1" applyBorder="1" applyAlignment="1">
      <alignment horizontal="right" vertical="center"/>
      <protection/>
    </xf>
    <xf numFmtId="176" fontId="4" fillId="0" borderId="13" xfId="51" applyNumberFormat="1" applyFont="1" applyBorder="1" applyAlignment="1">
      <alignment vertical="center"/>
    </xf>
    <xf numFmtId="176" fontId="4" fillId="0" borderId="0" xfId="51" applyNumberFormat="1" applyFont="1" applyBorder="1" applyAlignment="1">
      <alignment vertical="center"/>
    </xf>
    <xf numFmtId="176" fontId="4" fillId="13" borderId="13" xfId="51" applyNumberFormat="1" applyFont="1" applyFill="1" applyBorder="1" applyAlignment="1">
      <alignment vertical="center"/>
    </xf>
    <xf numFmtId="176" fontId="4" fillId="13" borderId="0" xfId="51" applyNumberFormat="1" applyFont="1" applyFill="1" applyBorder="1" applyAlignment="1">
      <alignment vertical="center"/>
    </xf>
    <xf numFmtId="176" fontId="4" fillId="0" borderId="13" xfId="0" applyNumberFormat="1" applyFont="1" applyBorder="1" applyAlignment="1">
      <alignment vertical="center"/>
    </xf>
    <xf numFmtId="176" fontId="4" fillId="0" borderId="0" xfId="0" applyNumberFormat="1" applyFont="1" applyBorder="1" applyAlignment="1">
      <alignment vertical="center"/>
    </xf>
    <xf numFmtId="176" fontId="4" fillId="13" borderId="13" xfId="0" applyNumberFormat="1" applyFont="1" applyFill="1" applyBorder="1" applyAlignment="1">
      <alignment vertical="center"/>
    </xf>
    <xf numFmtId="176" fontId="4" fillId="13" borderId="0" xfId="0" applyNumberFormat="1" applyFont="1" applyFill="1" applyBorder="1" applyAlignment="1">
      <alignment vertical="center"/>
    </xf>
    <xf numFmtId="41" fontId="4" fillId="13" borderId="13" xfId="51" applyNumberFormat="1" applyFont="1" applyFill="1" applyBorder="1" applyAlignment="1">
      <alignment vertical="center"/>
    </xf>
    <xf numFmtId="41" fontId="4" fillId="13" borderId="0" xfId="51" applyNumberFormat="1" applyFont="1" applyFill="1" applyBorder="1" applyAlignment="1">
      <alignment vertical="center"/>
    </xf>
    <xf numFmtId="179" fontId="4" fillId="13" borderId="26" xfId="0" applyNumberFormat="1" applyFont="1" applyFill="1" applyBorder="1" applyAlignment="1">
      <alignment vertical="center" shrinkToFit="1"/>
    </xf>
    <xf numFmtId="182" fontId="4" fillId="13" borderId="0" xfId="0" applyNumberFormat="1" applyFont="1" applyFill="1" applyAlignment="1">
      <alignment vertical="center" shrinkToFit="1"/>
    </xf>
    <xf numFmtId="176" fontId="3" fillId="0" borderId="26" xfId="0" applyNumberFormat="1" applyFont="1" applyFill="1" applyBorder="1" applyAlignment="1">
      <alignment vertical="center"/>
    </xf>
    <xf numFmtId="41" fontId="4" fillId="0" borderId="13" xfId="0" applyNumberFormat="1" applyFont="1" applyBorder="1" applyAlignment="1">
      <alignment vertical="center" shrinkToFit="1"/>
    </xf>
    <xf numFmtId="41" fontId="4" fillId="0" borderId="26" xfId="0" applyNumberFormat="1" applyFont="1" applyBorder="1" applyAlignment="1">
      <alignment vertical="center" shrinkToFit="1"/>
    </xf>
    <xf numFmtId="177" fontId="5" fillId="0" borderId="11" xfId="0" applyNumberFormat="1" applyFont="1" applyFill="1" applyBorder="1" applyAlignment="1">
      <alignment vertical="center"/>
    </xf>
    <xf numFmtId="41" fontId="4" fillId="13" borderId="0" xfId="0" applyNumberFormat="1" applyFont="1" applyFill="1" applyAlignment="1">
      <alignment vertical="center" shrinkToFit="1"/>
    </xf>
    <xf numFmtId="41" fontId="4" fillId="13" borderId="13" xfId="0" applyNumberFormat="1" applyFont="1" applyFill="1" applyBorder="1" applyAlignment="1">
      <alignment vertical="center" shrinkToFit="1"/>
    </xf>
    <xf numFmtId="0" fontId="30" fillId="0" borderId="0" xfId="0" applyFont="1" applyAlignment="1">
      <alignment vertical="center"/>
    </xf>
    <xf numFmtId="3" fontId="20" fillId="0" borderId="0" xfId="64" applyFont="1" applyFill="1" applyBorder="1" applyAlignment="1">
      <alignment vertical="center"/>
      <protection/>
    </xf>
    <xf numFmtId="0" fontId="15" fillId="0" borderId="13" xfId="0" applyFont="1" applyBorder="1" applyAlignment="1">
      <alignment horizontal="right" vertical="center"/>
    </xf>
    <xf numFmtId="41" fontId="4" fillId="0" borderId="13" xfId="0" applyNumberFormat="1" applyFont="1" applyBorder="1" applyAlignment="1">
      <alignment vertical="center"/>
    </xf>
    <xf numFmtId="41" fontId="3" fillId="0" borderId="0" xfId="62" applyNumberFormat="1" applyFont="1" applyFill="1" applyBorder="1" applyAlignment="1">
      <alignment horizontal="right" vertical="center"/>
      <protection/>
    </xf>
    <xf numFmtId="41" fontId="3" fillId="0" borderId="13" xfId="62" applyNumberFormat="1" applyFont="1" applyFill="1" applyBorder="1" applyAlignment="1">
      <alignment horizontal="right" vertical="center"/>
      <protection/>
    </xf>
    <xf numFmtId="0" fontId="2" fillId="0" borderId="0" xfId="0" applyFont="1" applyFill="1" applyBorder="1" applyAlignment="1">
      <alignment horizontal="center" vertical="center"/>
    </xf>
    <xf numFmtId="0" fontId="13" fillId="0" borderId="24" xfId="0" applyFont="1" applyFill="1" applyBorder="1" applyAlignment="1">
      <alignment horizontal="right" vertical="center"/>
    </xf>
    <xf numFmtId="41" fontId="3" fillId="0" borderId="26" xfId="0" applyNumberFormat="1" applyFont="1" applyFill="1" applyBorder="1" applyAlignment="1">
      <alignment vertical="center"/>
    </xf>
    <xf numFmtId="41" fontId="4" fillId="0" borderId="26" xfId="0" applyNumberFormat="1" applyFont="1" applyFill="1" applyBorder="1" applyAlignment="1">
      <alignment vertical="center"/>
    </xf>
    <xf numFmtId="41" fontId="3" fillId="0" borderId="16" xfId="0" applyNumberFormat="1" applyFont="1" applyBorder="1" applyAlignment="1">
      <alignment vertical="center" shrinkToFit="1"/>
    </xf>
    <xf numFmtId="184" fontId="16" fillId="0" borderId="0" xfId="62" applyNumberFormat="1" applyFont="1" applyFill="1" applyBorder="1" applyAlignment="1">
      <alignment horizontal="right" vertical="center"/>
      <protection/>
    </xf>
    <xf numFmtId="184" fontId="3" fillId="0" borderId="0" xfId="62" applyNumberFormat="1" applyFont="1" applyFill="1" applyBorder="1" applyAlignment="1">
      <alignment horizontal="right" vertical="center"/>
      <protection/>
    </xf>
    <xf numFmtId="184" fontId="4" fillId="0" borderId="0" xfId="62" applyNumberFormat="1" applyFont="1" applyFill="1" applyBorder="1" applyAlignment="1">
      <alignment horizontal="right" vertical="center"/>
      <protection/>
    </xf>
    <xf numFmtId="184" fontId="3" fillId="0" borderId="13" xfId="62" applyNumberFormat="1" applyFont="1" applyFill="1" applyBorder="1" applyAlignment="1">
      <alignment horizontal="right" vertical="center"/>
      <protection/>
    </xf>
    <xf numFmtId="41" fontId="4" fillId="0" borderId="13" xfId="62" applyNumberFormat="1" applyFont="1" applyFill="1" applyBorder="1" applyAlignment="1">
      <alignment horizontal="right" vertical="center"/>
      <protection/>
    </xf>
    <xf numFmtId="41" fontId="4" fillId="0" borderId="0" xfId="62" applyNumberFormat="1" applyFont="1" applyFill="1" applyBorder="1" applyAlignment="1">
      <alignment horizontal="right" vertical="center"/>
      <protection/>
    </xf>
    <xf numFmtId="184" fontId="37" fillId="0" borderId="0" xfId="62" applyNumberFormat="1" applyFont="1" applyFill="1" applyBorder="1" applyAlignment="1">
      <alignment horizontal="right" vertical="center"/>
      <protection/>
    </xf>
    <xf numFmtId="176" fontId="10" fillId="13" borderId="13" xfId="0" applyNumberFormat="1" applyFont="1" applyFill="1" applyBorder="1" applyAlignment="1">
      <alignment vertical="center" shrinkToFit="1"/>
    </xf>
    <xf numFmtId="176" fontId="10" fillId="13" borderId="0" xfId="0" applyNumberFormat="1" applyFont="1" applyFill="1" applyAlignment="1">
      <alignment vertical="center" shrinkToFit="1"/>
    </xf>
    <xf numFmtId="176" fontId="3" fillId="0" borderId="0" xfId="62" applyNumberFormat="1" applyFont="1" applyFill="1" applyBorder="1" applyAlignment="1">
      <alignment horizontal="right" vertical="center"/>
      <protection/>
    </xf>
    <xf numFmtId="176" fontId="3" fillId="0" borderId="13" xfId="62" applyNumberFormat="1" applyFont="1" applyFill="1" applyBorder="1" applyAlignment="1">
      <alignment horizontal="right" vertical="center"/>
      <protection/>
    </xf>
    <xf numFmtId="176" fontId="10" fillId="13" borderId="0" xfId="0" applyNumberFormat="1" applyFont="1" applyFill="1" applyBorder="1" applyAlignment="1">
      <alignment vertical="center" shrinkToFit="1"/>
    </xf>
    <xf numFmtId="0" fontId="8" fillId="0" borderId="22" xfId="0" applyFont="1" applyFill="1" applyBorder="1" applyAlignment="1">
      <alignment vertical="center"/>
    </xf>
    <xf numFmtId="176" fontId="16" fillId="0" borderId="0" xfId="62" applyNumberFormat="1" applyFont="1" applyFill="1" applyBorder="1" applyAlignment="1">
      <alignment horizontal="right" vertical="center"/>
      <protection/>
    </xf>
    <xf numFmtId="41" fontId="3" fillId="0" borderId="0" xfId="62" applyNumberFormat="1" applyFont="1" applyFill="1" applyBorder="1" applyAlignment="1">
      <alignment vertical="center"/>
      <protection/>
    </xf>
    <xf numFmtId="41" fontId="3" fillId="0" borderId="13" xfId="0" applyNumberFormat="1" applyFont="1" applyFill="1" applyBorder="1" applyAlignment="1">
      <alignment vertical="center" shrinkToFit="1"/>
    </xf>
    <xf numFmtId="41" fontId="3" fillId="0" borderId="26" xfId="62" applyNumberFormat="1" applyFont="1" applyFill="1" applyBorder="1" applyAlignment="1">
      <alignment vertical="center" shrinkToFit="1"/>
      <protection/>
    </xf>
    <xf numFmtId="41" fontId="3" fillId="0" borderId="26" xfId="62" applyNumberFormat="1" applyFont="1" applyFill="1" applyBorder="1" applyAlignment="1">
      <alignment horizontal="right" vertical="center"/>
      <protection/>
    </xf>
    <xf numFmtId="41" fontId="16" fillId="0" borderId="0" xfId="62" applyNumberFormat="1" applyFont="1" applyFill="1" applyBorder="1" applyAlignment="1">
      <alignment horizontal="right" vertical="center"/>
      <protection/>
    </xf>
    <xf numFmtId="0" fontId="2" fillId="0" borderId="37" xfId="0" applyFont="1" applyFill="1" applyBorder="1" applyAlignment="1">
      <alignment vertical="center"/>
    </xf>
    <xf numFmtId="0" fontId="2" fillId="0" borderId="11" xfId="0" applyFont="1" applyFill="1" applyBorder="1" applyAlignment="1">
      <alignment vertical="center"/>
    </xf>
    <xf numFmtId="0" fontId="2" fillId="0" borderId="10" xfId="0" applyFont="1" applyFill="1" applyBorder="1" applyAlignment="1">
      <alignment horizontal="center" vertical="center"/>
    </xf>
    <xf numFmtId="41" fontId="4" fillId="13" borderId="0" xfId="0" applyNumberFormat="1" applyFont="1" applyFill="1" applyBorder="1" applyAlignment="1">
      <alignment vertical="center" shrinkToFit="1"/>
    </xf>
    <xf numFmtId="41" fontId="16" fillId="0" borderId="13" xfId="62" applyNumberFormat="1" applyFont="1" applyFill="1" applyBorder="1" applyAlignment="1">
      <alignment horizontal="right" vertical="center"/>
      <protection/>
    </xf>
    <xf numFmtId="41" fontId="4" fillId="0" borderId="13" xfId="62" applyNumberFormat="1" applyFont="1" applyFill="1" applyBorder="1" applyAlignment="1">
      <alignment horizontal="right" vertical="center" shrinkToFit="1"/>
      <protection/>
    </xf>
    <xf numFmtId="41" fontId="4" fillId="0" borderId="0" xfId="62" applyNumberFormat="1" applyFont="1" applyFill="1" applyBorder="1" applyAlignment="1">
      <alignment horizontal="right" vertical="center" shrinkToFit="1"/>
      <protection/>
    </xf>
    <xf numFmtId="41" fontId="4" fillId="0" borderId="0" xfId="0" applyNumberFormat="1" applyFont="1" applyFill="1" applyAlignment="1">
      <alignment vertical="center" shrinkToFit="1"/>
    </xf>
    <xf numFmtId="41" fontId="78" fillId="0" borderId="0" xfId="0" applyNumberFormat="1" applyFont="1" applyFill="1" applyAlignment="1">
      <alignment vertical="center" shrinkToFit="1"/>
    </xf>
    <xf numFmtId="41" fontId="10" fillId="0" borderId="0" xfId="0" applyNumberFormat="1" applyFont="1" applyFill="1" applyAlignment="1">
      <alignment vertical="center" shrinkToFit="1"/>
    </xf>
    <xf numFmtId="41" fontId="4" fillId="0" borderId="13" xfId="0" applyNumberFormat="1" applyFont="1" applyFill="1" applyBorder="1" applyAlignment="1">
      <alignment vertical="center" shrinkToFit="1"/>
    </xf>
    <xf numFmtId="41" fontId="4" fillId="0" borderId="0" xfId="0" applyNumberFormat="1" applyFont="1" applyFill="1" applyBorder="1" applyAlignment="1">
      <alignment vertical="center" shrinkToFit="1"/>
    </xf>
    <xf numFmtId="41" fontId="3" fillId="0" borderId="0" xfId="0" applyNumberFormat="1" applyFont="1" applyFill="1" applyBorder="1" applyAlignment="1">
      <alignment vertical="center" shrinkToFit="1"/>
    </xf>
    <xf numFmtId="41" fontId="3" fillId="0" borderId="13" xfId="51" applyNumberFormat="1" applyFont="1" applyFill="1" applyBorder="1" applyAlignment="1">
      <alignment vertical="center"/>
    </xf>
    <xf numFmtId="41" fontId="10" fillId="0" borderId="13" xfId="0" applyNumberFormat="1" applyFont="1" applyFill="1" applyBorder="1" applyAlignment="1">
      <alignment vertical="center" shrinkToFit="1"/>
    </xf>
    <xf numFmtId="41" fontId="10" fillId="0" borderId="0" xfId="0" applyNumberFormat="1" applyFont="1" applyFill="1" applyBorder="1" applyAlignment="1">
      <alignment vertical="center" shrinkToFit="1"/>
    </xf>
    <xf numFmtId="41" fontId="10" fillId="0" borderId="0" xfId="51" applyNumberFormat="1" applyFont="1" applyFill="1" applyBorder="1" applyAlignment="1">
      <alignment vertical="center"/>
    </xf>
    <xf numFmtId="41" fontId="4" fillId="0" borderId="0" xfId="51" applyNumberFormat="1" applyFont="1" applyFill="1" applyBorder="1" applyAlignment="1">
      <alignment vertical="center"/>
    </xf>
    <xf numFmtId="41" fontId="4" fillId="0" borderId="13" xfId="51" applyNumberFormat="1" applyFont="1" applyFill="1" applyBorder="1" applyAlignment="1">
      <alignment vertical="center"/>
    </xf>
    <xf numFmtId="181" fontId="3" fillId="0" borderId="41" xfId="0" applyNumberFormat="1" applyFont="1" applyBorder="1" applyAlignment="1">
      <alignment/>
    </xf>
    <xf numFmtId="0" fontId="0" fillId="0" borderId="13" xfId="0" applyBorder="1" applyAlignment="1">
      <alignment/>
    </xf>
    <xf numFmtId="181" fontId="3" fillId="0" borderId="42" xfId="0" applyNumberFormat="1" applyFont="1" applyBorder="1" applyAlignment="1">
      <alignment/>
    </xf>
    <xf numFmtId="180" fontId="3" fillId="0" borderId="41" xfId="0" applyNumberFormat="1" applyFont="1" applyBorder="1" applyAlignment="1">
      <alignment vertical="center" shrinkToFit="1"/>
    </xf>
    <xf numFmtId="41" fontId="34" fillId="0" borderId="0" xfId="62" applyNumberFormat="1" applyFont="1" applyFill="1" applyBorder="1" applyAlignment="1">
      <alignment horizontal="right" vertical="center"/>
      <protection/>
    </xf>
    <xf numFmtId="41" fontId="3" fillId="0" borderId="0" xfId="0" applyNumberFormat="1" applyFont="1" applyFill="1" applyAlignment="1">
      <alignment horizontal="right" vertical="center" shrinkToFit="1"/>
    </xf>
    <xf numFmtId="0" fontId="35" fillId="0" borderId="0" xfId="0" applyFont="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7"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wrapText="1"/>
    </xf>
    <xf numFmtId="0" fontId="35" fillId="0" borderId="0" xfId="0" applyFont="1" applyAlignment="1">
      <alignment horizontal="center"/>
    </xf>
    <xf numFmtId="0" fontId="12" fillId="0" borderId="0" xfId="0" applyFont="1" applyAlignment="1">
      <alignment horizont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37"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22" xfId="0" applyFont="1" applyFill="1" applyBorder="1" applyAlignment="1">
      <alignment horizontal="center" vertical="center"/>
    </xf>
    <xf numFmtId="0" fontId="12" fillId="0" borderId="0" xfId="0" applyFont="1" applyFill="1" applyAlignment="1">
      <alignment horizontal="center" vertical="center"/>
    </xf>
    <xf numFmtId="0" fontId="8" fillId="0" borderId="12"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35" fillId="0" borderId="0" xfId="0" applyFont="1" applyFill="1" applyAlignment="1">
      <alignment horizontal="center" vertical="center"/>
    </xf>
    <xf numFmtId="0" fontId="8" fillId="0" borderId="1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9" xfId="0" applyFont="1" applyFill="1" applyBorder="1" applyAlignment="1">
      <alignment horizontal="center" vertical="center"/>
    </xf>
    <xf numFmtId="3" fontId="12" fillId="0" borderId="0" xfId="64" applyFont="1" applyFill="1" applyAlignment="1">
      <alignment horizontal="center" vertical="center"/>
      <protection/>
    </xf>
    <xf numFmtId="3" fontId="17" fillId="0" borderId="43" xfId="64" applyFont="1" applyFill="1" applyBorder="1" applyAlignment="1">
      <alignment horizontal="center" vertical="center"/>
      <protection/>
    </xf>
    <xf numFmtId="3" fontId="17" fillId="0" borderId="44" xfId="64" applyFont="1" applyFill="1" applyBorder="1" applyAlignment="1">
      <alignment horizontal="center" vertical="center"/>
      <protection/>
    </xf>
    <xf numFmtId="3" fontId="0" fillId="0" borderId="35" xfId="64" applyFont="1" applyFill="1" applyBorder="1" applyAlignment="1">
      <alignment horizontal="center" vertical="center" wrapText="1"/>
      <protection/>
    </xf>
    <xf numFmtId="3" fontId="17" fillId="0" borderId="35" xfId="64" applyFont="1" applyFill="1" applyBorder="1" applyAlignment="1">
      <alignment horizontal="center" vertical="center"/>
      <protection/>
    </xf>
    <xf numFmtId="3" fontId="17" fillId="0" borderId="45" xfId="64" applyFont="1" applyFill="1" applyBorder="1" applyAlignment="1">
      <alignment horizontal="center" vertical="center"/>
      <protection/>
    </xf>
    <xf numFmtId="3" fontId="0" fillId="0" borderId="46" xfId="64" applyFont="1" applyFill="1" applyBorder="1" applyAlignment="1">
      <alignment horizontal="center" vertical="center"/>
      <protection/>
    </xf>
    <xf numFmtId="3" fontId="0" fillId="0" borderId="47" xfId="64" applyFont="1" applyFill="1" applyBorder="1" applyAlignment="1">
      <alignment horizontal="center" vertical="center"/>
      <protection/>
    </xf>
    <xf numFmtId="3" fontId="0" fillId="0" borderId="48" xfId="64" applyFont="1" applyFill="1" applyBorder="1" applyAlignment="1">
      <alignment horizontal="center" vertical="center"/>
      <protection/>
    </xf>
    <xf numFmtId="3" fontId="17" fillId="0" borderId="29" xfId="64" applyFont="1" applyFill="1" applyBorder="1" applyAlignment="1">
      <alignment horizontal="center" vertical="center"/>
      <protection/>
    </xf>
    <xf numFmtId="3" fontId="17" fillId="0" borderId="49" xfId="64" applyFont="1" applyFill="1" applyBorder="1" applyAlignment="1">
      <alignment horizontal="center" vertical="center"/>
      <protection/>
    </xf>
    <xf numFmtId="3" fontId="17" fillId="0" borderId="34" xfId="64" applyFont="1" applyFill="1" applyBorder="1" applyAlignment="1">
      <alignment horizontal="center" vertical="center"/>
      <protection/>
    </xf>
    <xf numFmtId="3" fontId="17" fillId="0" borderId="31" xfId="64" applyFont="1" applyFill="1" applyBorder="1" applyAlignment="1">
      <alignment horizontal="center" vertical="center"/>
      <protection/>
    </xf>
    <xf numFmtId="3" fontId="17" fillId="0" borderId="36" xfId="64" applyFont="1" applyFill="1" applyBorder="1" applyAlignment="1">
      <alignment horizontal="center" vertical="center"/>
      <protection/>
    </xf>
    <xf numFmtId="3" fontId="17" fillId="0" borderId="32" xfId="64" applyFont="1" applyFill="1" applyBorder="1" applyAlignment="1">
      <alignment horizontal="center" vertical="center"/>
      <protection/>
    </xf>
    <xf numFmtId="3" fontId="17" fillId="0" borderId="33" xfId="64" applyFont="1" applyFill="1" applyBorder="1" applyAlignment="1">
      <alignment horizontal="center" vertical="center"/>
      <protection/>
    </xf>
    <xf numFmtId="3" fontId="17" fillId="0" borderId="50" xfId="64" applyFont="1" applyFill="1" applyBorder="1" applyAlignment="1">
      <alignment horizontal="center" vertical="center"/>
      <protection/>
    </xf>
    <xf numFmtId="3" fontId="17" fillId="0" borderId="48" xfId="64" applyFont="1" applyFill="1" applyBorder="1" applyAlignment="1">
      <alignment horizontal="center" vertical="center"/>
      <protection/>
    </xf>
    <xf numFmtId="3" fontId="17" fillId="0" borderId="30" xfId="64" applyFont="1" applyFill="1" applyBorder="1" applyAlignment="1">
      <alignment horizontal="center" vertical="center"/>
      <protection/>
    </xf>
    <xf numFmtId="3" fontId="22" fillId="0" borderId="30" xfId="64" applyFont="1" applyFill="1" applyBorder="1" applyAlignment="1">
      <alignment horizontal="center"/>
      <protection/>
    </xf>
    <xf numFmtId="0" fontId="23" fillId="0" borderId="33" xfId="63" applyNumberFormat="1" applyFont="1" applyFill="1" applyBorder="1" applyAlignment="1" applyProtection="1">
      <alignment horizontal="center"/>
      <protection locked="0"/>
    </xf>
    <xf numFmtId="0" fontId="23" fillId="0" borderId="50" xfId="63" applyNumberFormat="1" applyFont="1" applyFill="1" applyBorder="1" applyAlignment="1" applyProtection="1">
      <alignment horizontal="center"/>
      <protection locked="0"/>
    </xf>
    <xf numFmtId="3" fontId="22" fillId="0" borderId="33" xfId="64" applyFont="1" applyFill="1" applyBorder="1" applyAlignment="1">
      <alignment horizontal="center"/>
      <protection/>
    </xf>
    <xf numFmtId="0" fontId="23" fillId="0" borderId="33" xfId="63" applyNumberFormat="1" applyFont="1" applyFill="1" applyBorder="1" applyAlignment="1" applyProtection="1">
      <alignment horizontal="center" vertical="center"/>
      <protection locked="0"/>
    </xf>
    <xf numFmtId="0" fontId="23" fillId="0" borderId="50" xfId="63" applyNumberFormat="1" applyFont="1" applyFill="1" applyBorder="1" applyAlignment="1" applyProtection="1">
      <alignment horizontal="center" vertical="center"/>
      <protection locked="0"/>
    </xf>
    <xf numFmtId="0" fontId="23" fillId="0" borderId="48" xfId="63" applyNumberFormat="1" applyFont="1" applyFill="1" applyBorder="1" applyAlignment="1" applyProtection="1">
      <alignment horizontal="center" vertical="center"/>
      <protection locked="0"/>
    </xf>
    <xf numFmtId="0" fontId="23" fillId="0" borderId="29" xfId="63" applyNumberFormat="1" applyFont="1" applyFill="1" applyBorder="1" applyAlignment="1" applyProtection="1">
      <alignment horizontal="center" vertical="center"/>
      <protection locked="0"/>
    </xf>
    <xf numFmtId="0" fontId="23" fillId="0" borderId="49" xfId="63" applyNumberFormat="1" applyFont="1" applyFill="1" applyBorder="1" applyAlignment="1" applyProtection="1">
      <alignment horizontal="center" vertical="center"/>
      <protection locked="0"/>
    </xf>
    <xf numFmtId="0" fontId="23" fillId="0" borderId="45" xfId="63" applyNumberFormat="1" applyFont="1" applyFill="1" applyBorder="1" applyAlignment="1" applyProtection="1">
      <alignment horizontal="center" vertical="center"/>
      <protection locked="0"/>
    </xf>
    <xf numFmtId="3" fontId="22" fillId="0" borderId="45" xfId="64" applyFont="1" applyFill="1" applyBorder="1" applyAlignment="1">
      <alignment horizontal="center" vertical="top"/>
      <protection/>
    </xf>
    <xf numFmtId="0" fontId="23" fillId="0" borderId="29" xfId="63" applyNumberFormat="1" applyFont="1" applyFill="1" applyBorder="1" applyAlignment="1" applyProtection="1">
      <alignment horizontal="center" vertical="top"/>
      <protection locked="0"/>
    </xf>
    <xf numFmtId="0" fontId="23" fillId="0" borderId="49" xfId="63" applyNumberFormat="1" applyFont="1" applyFill="1" applyBorder="1" applyAlignment="1" applyProtection="1">
      <alignment horizontal="center" vertical="top"/>
      <protection locked="0"/>
    </xf>
    <xf numFmtId="3" fontId="22" fillId="0" borderId="29" xfId="64" applyFont="1" applyFill="1" applyBorder="1" applyAlignment="1">
      <alignment horizontal="center" vertical="top"/>
      <protection/>
    </xf>
    <xf numFmtId="176" fontId="12" fillId="0" borderId="0" xfId="0" applyNumberFormat="1" applyFont="1" applyAlignment="1">
      <alignment horizontal="center" vertical="center"/>
    </xf>
    <xf numFmtId="176" fontId="8" fillId="0" borderId="18" xfId="0" applyNumberFormat="1" applyFont="1" applyBorder="1" applyAlignment="1">
      <alignment horizontal="center" vertical="center"/>
    </xf>
    <xf numFmtId="176" fontId="8" fillId="0" borderId="17" xfId="0" applyNumberFormat="1" applyFont="1" applyBorder="1" applyAlignment="1">
      <alignment horizontal="center" vertical="center"/>
    </xf>
    <xf numFmtId="176" fontId="8" fillId="0" borderId="24" xfId="0" applyNumberFormat="1" applyFont="1" applyBorder="1" applyAlignment="1">
      <alignment horizontal="center" vertical="center"/>
    </xf>
    <xf numFmtId="176" fontId="8" fillId="0" borderId="21" xfId="0" applyNumberFormat="1" applyFont="1" applyBorder="1" applyAlignment="1">
      <alignment horizontal="center" vertical="center"/>
    </xf>
    <xf numFmtId="176" fontId="8" fillId="0" borderId="22" xfId="0" applyNumberFormat="1" applyFont="1" applyBorder="1" applyAlignment="1">
      <alignment horizontal="center" vertical="center"/>
    </xf>
    <xf numFmtId="176" fontId="35" fillId="0" borderId="0" xfId="0" applyNumberFormat="1" applyFont="1" applyAlignment="1">
      <alignment horizontal="center" vertical="center"/>
    </xf>
    <xf numFmtId="0" fontId="8" fillId="0" borderId="11"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8" fillId="0" borderId="10" xfId="0" applyFont="1" applyBorder="1" applyAlignment="1">
      <alignment horizontal="center" vertical="center"/>
    </xf>
    <xf numFmtId="0" fontId="12" fillId="0" borderId="0" xfId="0" applyFont="1" applyAlignment="1">
      <alignment horizontal="center" vertical="center"/>
    </xf>
    <xf numFmtId="0" fontId="35" fillId="0" borderId="0" xfId="0" applyFont="1" applyFill="1" applyAlignment="1">
      <alignment horizontal="center"/>
    </xf>
    <xf numFmtId="0" fontId="22" fillId="0" borderId="0" xfId="0" applyFont="1" applyFill="1" applyAlignment="1">
      <alignment vertical="center" wrapText="1"/>
    </xf>
    <xf numFmtId="0" fontId="0" fillId="0" borderId="0" xfId="0" applyAlignment="1">
      <alignment vertical="center" wrapText="1"/>
    </xf>
    <xf numFmtId="0" fontId="30" fillId="0" borderId="18" xfId="0" applyFont="1" applyFill="1" applyBorder="1" applyAlignment="1">
      <alignment horizontal="center" vertical="center" wrapText="1"/>
    </xf>
    <xf numFmtId="0" fontId="36" fillId="0" borderId="16" xfId="0" applyFont="1" applyBorder="1" applyAlignment="1">
      <alignment horizontal="center" vertical="center" wrapText="1"/>
    </xf>
    <xf numFmtId="0" fontId="36" fillId="0" borderId="17" xfId="0" applyFont="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Border="1" applyAlignment="1">
      <alignment horizontal="center" vertical="center" wrapText="1"/>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Border="1" applyAlignment="1">
      <alignment vertical="center" wrapText="1"/>
    </xf>
    <xf numFmtId="0" fontId="0" fillId="0" borderId="17" xfId="0" applyBorder="1" applyAlignment="1">
      <alignment vertical="center" wrapText="1"/>
    </xf>
    <xf numFmtId="0" fontId="22" fillId="0" borderId="12"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9" xfId="0" applyFont="1" applyFill="1" applyBorder="1" applyAlignment="1">
      <alignment horizontal="center" vertical="center"/>
    </xf>
    <xf numFmtId="0" fontId="8" fillId="0" borderId="26" xfId="0" applyFont="1" applyFill="1" applyBorder="1" applyAlignment="1">
      <alignment horizontal="center" vertical="center"/>
    </xf>
    <xf numFmtId="0" fontId="8" fillId="13" borderId="13" xfId="0" applyFont="1" applyFill="1" applyBorder="1" applyAlignment="1">
      <alignment horizontal="center" vertical="center"/>
    </xf>
    <xf numFmtId="0" fontId="8" fillId="13" borderId="26"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6" xfId="0" applyFont="1" applyFill="1" applyBorder="1" applyAlignment="1">
      <alignment horizontal="center"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16" fillId="0" borderId="0" xfId="0" applyFont="1" applyFill="1" applyAlignment="1">
      <alignment horizontal="left" vertical="center"/>
    </xf>
    <xf numFmtId="0" fontId="22" fillId="0" borderId="21"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15" fillId="13" borderId="13" xfId="0" applyFont="1" applyFill="1" applyBorder="1" applyAlignment="1">
      <alignment horizontal="center" vertical="center"/>
    </xf>
    <xf numFmtId="0" fontId="15" fillId="13" borderId="26" xfId="0" applyFont="1" applyFill="1" applyBorder="1" applyAlignment="1">
      <alignment horizontal="center" vertical="center"/>
    </xf>
    <xf numFmtId="0" fontId="21" fillId="0" borderId="0" xfId="0" applyFont="1" applyFill="1" applyAlignment="1">
      <alignment horizontal="left" vertical="center"/>
    </xf>
    <xf numFmtId="0" fontId="8" fillId="0" borderId="18"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13" fillId="0" borderId="18" xfId="0" applyFont="1" applyFill="1" applyBorder="1" applyAlignment="1">
      <alignment horizontal="center" vertical="center" wrapText="1"/>
    </xf>
    <xf numFmtId="0" fontId="13" fillId="0" borderId="18"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22" fillId="0" borderId="18" xfId="0" applyFont="1" applyFill="1" applyBorder="1" applyAlignment="1">
      <alignment horizontal="center" vertical="center" wrapText="1" shrinkToFit="1"/>
    </xf>
    <xf numFmtId="0" fontId="22" fillId="0" borderId="16" xfId="0" applyFont="1" applyFill="1" applyBorder="1" applyAlignment="1">
      <alignment horizontal="center" vertical="center" shrinkToFit="1"/>
    </xf>
    <xf numFmtId="0" fontId="22" fillId="0" borderId="17" xfId="0" applyFont="1" applyFill="1" applyBorder="1" applyAlignment="1">
      <alignment horizontal="center" vertical="center" shrinkToFi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22" fillId="0" borderId="16"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26" xfId="0" applyFont="1" applyFill="1" applyBorder="1" applyAlignment="1">
      <alignment horizontal="center" vertical="center"/>
    </xf>
    <xf numFmtId="0" fontId="32" fillId="0" borderId="18"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16" fillId="0" borderId="0" xfId="0" applyFont="1" applyFill="1" applyAlignment="1">
      <alignment horizontal="center" vertical="center"/>
    </xf>
    <xf numFmtId="0" fontId="13" fillId="0" borderId="10" xfId="0" applyFont="1" applyBorder="1" applyAlignment="1">
      <alignment horizontal="right"/>
    </xf>
    <xf numFmtId="0" fontId="15" fillId="0" borderId="12" xfId="0" applyFont="1" applyBorder="1" applyAlignment="1">
      <alignment horizontal="distributed" vertical="center"/>
    </xf>
    <xf numFmtId="0" fontId="15" fillId="0" borderId="25" xfId="0" applyFont="1"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３．５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8</xdr:row>
      <xdr:rowOff>0</xdr:rowOff>
    </xdr:from>
    <xdr:to>
      <xdr:col>15</xdr:col>
      <xdr:colOff>533400</xdr:colOff>
      <xdr:row>8</xdr:row>
      <xdr:rowOff>0</xdr:rowOff>
    </xdr:to>
    <xdr:sp>
      <xdr:nvSpPr>
        <xdr:cNvPr id="1" name="正方形/長方形 4"/>
        <xdr:cNvSpPr>
          <a:spLocks/>
        </xdr:cNvSpPr>
      </xdr:nvSpPr>
      <xdr:spPr>
        <a:xfrm>
          <a:off x="9239250" y="1562100"/>
          <a:ext cx="2162175"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1,243</a:t>
          </a:r>
        </a:p>
      </xdr:txBody>
    </xdr:sp>
    <xdr:clientData/>
  </xdr:twoCellAnchor>
  <xdr:twoCellAnchor>
    <xdr:from>
      <xdr:col>12</xdr:col>
      <xdr:colOff>133350</xdr:colOff>
      <xdr:row>8</xdr:row>
      <xdr:rowOff>0</xdr:rowOff>
    </xdr:from>
    <xdr:to>
      <xdr:col>15</xdr:col>
      <xdr:colOff>533400</xdr:colOff>
      <xdr:row>8</xdr:row>
      <xdr:rowOff>0</xdr:rowOff>
    </xdr:to>
    <xdr:sp>
      <xdr:nvSpPr>
        <xdr:cNvPr id="2" name="正方形/長方形 5"/>
        <xdr:cNvSpPr>
          <a:spLocks/>
        </xdr:cNvSpPr>
      </xdr:nvSpPr>
      <xdr:spPr>
        <a:xfrm>
          <a:off x="9239250" y="1562100"/>
          <a:ext cx="2162175"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1,246</a:t>
          </a:r>
        </a:p>
      </xdr:txBody>
    </xdr:sp>
    <xdr:clientData/>
  </xdr:twoCellAnchor>
  <xdr:twoCellAnchor>
    <xdr:from>
      <xdr:col>12</xdr:col>
      <xdr:colOff>133350</xdr:colOff>
      <xdr:row>15</xdr:row>
      <xdr:rowOff>19050</xdr:rowOff>
    </xdr:from>
    <xdr:to>
      <xdr:col>15</xdr:col>
      <xdr:colOff>533400</xdr:colOff>
      <xdr:row>15</xdr:row>
      <xdr:rowOff>161925</xdr:rowOff>
    </xdr:to>
    <xdr:sp>
      <xdr:nvSpPr>
        <xdr:cNvPr id="3" name="正方形/長方形 6"/>
        <xdr:cNvSpPr>
          <a:spLocks/>
        </xdr:cNvSpPr>
      </xdr:nvSpPr>
      <xdr:spPr>
        <a:xfrm>
          <a:off x="9239250" y="1581150"/>
          <a:ext cx="2162175" cy="1333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1,294</a:t>
          </a:r>
        </a:p>
      </xdr:txBody>
    </xdr:sp>
    <xdr:clientData/>
  </xdr:twoCellAnchor>
  <xdr:twoCellAnchor>
    <xdr:from>
      <xdr:col>12</xdr:col>
      <xdr:colOff>152400</xdr:colOff>
      <xdr:row>16</xdr:row>
      <xdr:rowOff>19050</xdr:rowOff>
    </xdr:from>
    <xdr:to>
      <xdr:col>15</xdr:col>
      <xdr:colOff>542925</xdr:colOff>
      <xdr:row>16</xdr:row>
      <xdr:rowOff>161925</xdr:rowOff>
    </xdr:to>
    <xdr:sp>
      <xdr:nvSpPr>
        <xdr:cNvPr id="4" name="正方形/長方形 7"/>
        <xdr:cNvSpPr>
          <a:spLocks/>
        </xdr:cNvSpPr>
      </xdr:nvSpPr>
      <xdr:spPr>
        <a:xfrm>
          <a:off x="9258300" y="1771650"/>
          <a:ext cx="2152650" cy="1333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1,230</a:t>
          </a:r>
        </a:p>
      </xdr:txBody>
    </xdr:sp>
    <xdr:clientData/>
  </xdr:twoCellAnchor>
  <xdr:twoCellAnchor>
    <xdr:from>
      <xdr:col>19</xdr:col>
      <xdr:colOff>123825</xdr:colOff>
      <xdr:row>8</xdr:row>
      <xdr:rowOff>0</xdr:rowOff>
    </xdr:from>
    <xdr:to>
      <xdr:col>21</xdr:col>
      <xdr:colOff>19050</xdr:colOff>
      <xdr:row>8</xdr:row>
      <xdr:rowOff>0</xdr:rowOff>
    </xdr:to>
    <xdr:sp>
      <xdr:nvSpPr>
        <xdr:cNvPr id="5" name="正方形/長方形 9"/>
        <xdr:cNvSpPr>
          <a:spLocks/>
        </xdr:cNvSpPr>
      </xdr:nvSpPr>
      <xdr:spPr>
        <a:xfrm>
          <a:off x="13163550" y="1562100"/>
          <a:ext cx="1009650"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3</a:t>
          </a:r>
        </a:p>
      </xdr:txBody>
    </xdr:sp>
    <xdr:clientData/>
  </xdr:twoCellAnchor>
  <xdr:twoCellAnchor>
    <xdr:from>
      <xdr:col>19</xdr:col>
      <xdr:colOff>114300</xdr:colOff>
      <xdr:row>14</xdr:row>
      <xdr:rowOff>38100</xdr:rowOff>
    </xdr:from>
    <xdr:to>
      <xdr:col>21</xdr:col>
      <xdr:colOff>0</xdr:colOff>
      <xdr:row>15</xdr:row>
      <xdr:rowOff>0</xdr:rowOff>
    </xdr:to>
    <xdr:sp>
      <xdr:nvSpPr>
        <xdr:cNvPr id="6" name="正方形/長方形 10"/>
        <xdr:cNvSpPr>
          <a:spLocks/>
        </xdr:cNvSpPr>
      </xdr:nvSpPr>
      <xdr:spPr>
        <a:xfrm>
          <a:off x="13154025" y="1562100"/>
          <a:ext cx="1000125" cy="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3</a:t>
          </a:r>
        </a:p>
      </xdr:txBody>
    </xdr:sp>
    <xdr:clientData/>
  </xdr:twoCellAnchor>
  <xdr:twoCellAnchor>
    <xdr:from>
      <xdr:col>19</xdr:col>
      <xdr:colOff>114300</xdr:colOff>
      <xdr:row>15</xdr:row>
      <xdr:rowOff>38100</xdr:rowOff>
    </xdr:from>
    <xdr:to>
      <xdr:col>21</xdr:col>
      <xdr:colOff>0</xdr:colOff>
      <xdr:row>16</xdr:row>
      <xdr:rowOff>0</xdr:rowOff>
    </xdr:to>
    <xdr:sp>
      <xdr:nvSpPr>
        <xdr:cNvPr id="7" name="正方形/長方形 12"/>
        <xdr:cNvSpPr>
          <a:spLocks/>
        </xdr:cNvSpPr>
      </xdr:nvSpPr>
      <xdr:spPr>
        <a:xfrm>
          <a:off x="13154025" y="1600200"/>
          <a:ext cx="1000125" cy="1524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1</a:t>
          </a:r>
        </a:p>
      </xdr:txBody>
    </xdr:sp>
    <xdr:clientData/>
  </xdr:twoCellAnchor>
  <xdr:twoCellAnchor>
    <xdr:from>
      <xdr:col>19</xdr:col>
      <xdr:colOff>104775</xdr:colOff>
      <xdr:row>16</xdr:row>
      <xdr:rowOff>38100</xdr:rowOff>
    </xdr:from>
    <xdr:to>
      <xdr:col>21</xdr:col>
      <xdr:colOff>0</xdr:colOff>
      <xdr:row>17</xdr:row>
      <xdr:rowOff>0</xdr:rowOff>
    </xdr:to>
    <xdr:sp>
      <xdr:nvSpPr>
        <xdr:cNvPr id="8" name="正方形/長方形 13"/>
        <xdr:cNvSpPr>
          <a:spLocks/>
        </xdr:cNvSpPr>
      </xdr:nvSpPr>
      <xdr:spPr>
        <a:xfrm>
          <a:off x="13144500" y="1790700"/>
          <a:ext cx="1009650" cy="1524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S22"/>
  <sheetViews>
    <sheetView showGridLines="0" tabSelected="1" zoomScaleSheetLayoutView="100" zoomScalePageLayoutView="0" workbookViewId="0" topLeftCell="A1">
      <selection activeCell="L24" sqref="L24"/>
    </sheetView>
  </sheetViews>
  <sheetFormatPr defaultColWidth="9.00390625" defaultRowHeight="13.5"/>
  <cols>
    <col min="1" max="1" width="12.625" style="1" customWidth="1"/>
    <col min="2" max="2" width="7.25390625" style="1" bestFit="1" customWidth="1"/>
    <col min="3" max="3" width="6.75390625" style="1" bestFit="1" customWidth="1"/>
    <col min="4" max="4" width="6.75390625" style="1" customWidth="1"/>
    <col min="5" max="6" width="6.75390625" style="1" bestFit="1" customWidth="1"/>
    <col min="7" max="7" width="9.50390625" style="1" hidden="1" customWidth="1"/>
    <col min="8" max="8" width="6.75390625" style="1" bestFit="1" customWidth="1"/>
    <col min="9" max="9" width="8.50390625" style="1" bestFit="1" customWidth="1"/>
    <col min="10" max="12" width="6.75390625" style="1" bestFit="1" customWidth="1"/>
    <col min="13" max="13" width="6.875" style="1" hidden="1" customWidth="1"/>
    <col min="14" max="17" width="6.75390625" style="1" bestFit="1" customWidth="1"/>
    <col min="18" max="18" width="8.50390625" style="1" bestFit="1" customWidth="1"/>
    <col min="19" max="19" width="11.375" style="1" bestFit="1" customWidth="1"/>
    <col min="20" max="16384" width="9.00390625" style="1" customWidth="1"/>
  </cols>
  <sheetData>
    <row r="1" spans="3:19" s="65" customFormat="1" ht="15.75" customHeight="1">
      <c r="C1" s="65" t="s">
        <v>70</v>
      </c>
      <c r="I1" s="64"/>
      <c r="K1" s="480" t="s">
        <v>424</v>
      </c>
      <c r="L1" s="480"/>
      <c r="M1" s="480"/>
      <c r="N1" s="480"/>
      <c r="O1" s="480"/>
      <c r="P1" s="480"/>
      <c r="Q1" s="480"/>
      <c r="R1" s="480"/>
      <c r="S1" s="480"/>
    </row>
    <row r="2" spans="1:19" s="3" customFormat="1" ht="12.75">
      <c r="A2" s="102" t="s">
        <v>13</v>
      </c>
      <c r="H2" s="2"/>
      <c r="I2" s="2"/>
      <c r="S2" s="66" t="s">
        <v>27</v>
      </c>
    </row>
    <row r="3" spans="1:19" s="61" customFormat="1" ht="14.25" customHeight="1">
      <c r="A3" s="481" t="s">
        <v>468</v>
      </c>
      <c r="B3" s="486" t="s">
        <v>469</v>
      </c>
      <c r="C3" s="487"/>
      <c r="D3" s="487"/>
      <c r="E3" s="487"/>
      <c r="F3" s="487"/>
      <c r="G3" s="488"/>
      <c r="H3" s="486" t="s">
        <v>8</v>
      </c>
      <c r="I3" s="487"/>
      <c r="J3" s="339" t="s">
        <v>470</v>
      </c>
      <c r="K3" s="339"/>
      <c r="L3" s="339"/>
      <c r="M3" s="340"/>
      <c r="N3" s="90" t="s">
        <v>9</v>
      </c>
      <c r="O3" s="484" t="s">
        <v>62</v>
      </c>
      <c r="P3" s="485"/>
      <c r="Q3" s="486"/>
      <c r="R3" s="60" t="s">
        <v>40</v>
      </c>
      <c r="S3" s="481" t="s">
        <v>468</v>
      </c>
    </row>
    <row r="4" spans="1:19" s="61" customFormat="1" ht="13.5" customHeight="1">
      <c r="A4" s="482"/>
      <c r="B4" s="481" t="s">
        <v>1</v>
      </c>
      <c r="C4" s="486" t="s">
        <v>56</v>
      </c>
      <c r="D4" s="487"/>
      <c r="E4" s="487"/>
      <c r="F4" s="488"/>
      <c r="G4" s="60" t="s">
        <v>2</v>
      </c>
      <c r="H4" s="481" t="s">
        <v>1</v>
      </c>
      <c r="I4" s="62" t="s">
        <v>41</v>
      </c>
      <c r="J4" s="62"/>
      <c r="K4" s="62"/>
      <c r="L4" s="62" t="s">
        <v>24</v>
      </c>
      <c r="M4" s="60" t="s">
        <v>42</v>
      </c>
      <c r="N4" s="90" t="s">
        <v>43</v>
      </c>
      <c r="O4" s="484" t="s">
        <v>44</v>
      </c>
      <c r="P4" s="485"/>
      <c r="Q4" s="57" t="s">
        <v>3</v>
      </c>
      <c r="R4" s="81" t="s">
        <v>454</v>
      </c>
      <c r="S4" s="482"/>
    </row>
    <row r="5" spans="1:19" s="61" customFormat="1" ht="13.5" customHeight="1">
      <c r="A5" s="483"/>
      <c r="B5" s="483"/>
      <c r="C5" s="58" t="s">
        <v>45</v>
      </c>
      <c r="D5" s="60" t="s">
        <v>46</v>
      </c>
      <c r="E5" s="57" t="s">
        <v>4</v>
      </c>
      <c r="F5" s="60" t="s">
        <v>5</v>
      </c>
      <c r="G5" s="57" t="s">
        <v>47</v>
      </c>
      <c r="H5" s="483"/>
      <c r="I5" s="60" t="s">
        <v>6</v>
      </c>
      <c r="J5" s="60" t="s">
        <v>46</v>
      </c>
      <c r="K5" s="60" t="s">
        <v>4</v>
      </c>
      <c r="L5" s="60" t="s">
        <v>5</v>
      </c>
      <c r="M5" s="60" t="s">
        <v>47</v>
      </c>
      <c r="N5" s="90" t="s">
        <v>46</v>
      </c>
      <c r="O5" s="59" t="s">
        <v>46</v>
      </c>
      <c r="P5" s="60" t="s">
        <v>7</v>
      </c>
      <c r="Q5" s="57" t="s">
        <v>46</v>
      </c>
      <c r="R5" s="60" t="s">
        <v>7</v>
      </c>
      <c r="S5" s="483"/>
    </row>
    <row r="6" spans="1:19" s="4" customFormat="1" ht="6" customHeight="1">
      <c r="A6" s="14"/>
      <c r="B6" s="11"/>
      <c r="C6" s="9"/>
      <c r="D6" s="9"/>
      <c r="E6" s="9"/>
      <c r="F6" s="9"/>
      <c r="G6" s="9"/>
      <c r="H6" s="9"/>
      <c r="I6" s="9"/>
      <c r="J6" s="9"/>
      <c r="K6" s="9"/>
      <c r="L6" s="9"/>
      <c r="M6" s="9"/>
      <c r="N6" s="9"/>
      <c r="O6" s="15"/>
      <c r="P6" s="9"/>
      <c r="Q6" s="9"/>
      <c r="R6" s="17"/>
      <c r="S6" s="34"/>
    </row>
    <row r="7" spans="1:19" s="4" customFormat="1" ht="14.25" customHeight="1" hidden="1">
      <c r="A7" s="43" t="s">
        <v>60</v>
      </c>
      <c r="B7" s="49">
        <v>31</v>
      </c>
      <c r="C7" s="50">
        <v>31</v>
      </c>
      <c r="D7" s="50">
        <v>27</v>
      </c>
      <c r="E7" s="50">
        <v>2</v>
      </c>
      <c r="F7" s="50">
        <v>2</v>
      </c>
      <c r="G7" s="50">
        <v>0</v>
      </c>
      <c r="H7" s="50">
        <v>24</v>
      </c>
      <c r="I7" s="50">
        <v>24</v>
      </c>
      <c r="J7" s="50">
        <v>20</v>
      </c>
      <c r="K7" s="50">
        <v>2</v>
      </c>
      <c r="L7" s="50">
        <v>2</v>
      </c>
      <c r="M7" s="50">
        <v>0</v>
      </c>
      <c r="N7" s="50">
        <v>7</v>
      </c>
      <c r="O7" s="51">
        <v>0</v>
      </c>
      <c r="P7" s="50">
        <v>2</v>
      </c>
      <c r="Q7" s="50">
        <v>1</v>
      </c>
      <c r="R7" s="52">
        <v>2</v>
      </c>
      <c r="S7" s="44" t="s">
        <v>60</v>
      </c>
    </row>
    <row r="8" spans="1:19" s="4" customFormat="1" ht="14.25" customHeight="1" hidden="1">
      <c r="A8" s="91" t="s">
        <v>61</v>
      </c>
      <c r="B8" s="49">
        <v>31</v>
      </c>
      <c r="C8" s="50">
        <v>31</v>
      </c>
      <c r="D8" s="50">
        <v>27</v>
      </c>
      <c r="E8" s="50">
        <v>2</v>
      </c>
      <c r="F8" s="50">
        <v>2</v>
      </c>
      <c r="G8" s="50">
        <v>0</v>
      </c>
      <c r="H8" s="50">
        <v>24</v>
      </c>
      <c r="I8" s="50">
        <v>24</v>
      </c>
      <c r="J8" s="50">
        <v>20</v>
      </c>
      <c r="K8" s="50">
        <v>2</v>
      </c>
      <c r="L8" s="50">
        <v>2</v>
      </c>
      <c r="M8" s="50">
        <v>0</v>
      </c>
      <c r="N8" s="50">
        <v>7</v>
      </c>
      <c r="O8" s="51">
        <v>0</v>
      </c>
      <c r="P8" s="50">
        <v>2</v>
      </c>
      <c r="Q8" s="50">
        <v>1</v>
      </c>
      <c r="R8" s="52">
        <v>2</v>
      </c>
      <c r="S8" s="53" t="s">
        <v>61</v>
      </c>
    </row>
    <row r="9" spans="1:19" s="4" customFormat="1" ht="14.25" customHeight="1" hidden="1">
      <c r="A9" s="91" t="s">
        <v>68</v>
      </c>
      <c r="B9" s="49">
        <v>31</v>
      </c>
      <c r="C9" s="50">
        <v>31</v>
      </c>
      <c r="D9" s="50">
        <v>27</v>
      </c>
      <c r="E9" s="50">
        <v>2</v>
      </c>
      <c r="F9" s="50">
        <v>2</v>
      </c>
      <c r="G9" s="50">
        <v>0</v>
      </c>
      <c r="H9" s="50">
        <v>24</v>
      </c>
      <c r="I9" s="50">
        <v>24</v>
      </c>
      <c r="J9" s="50">
        <v>20</v>
      </c>
      <c r="K9" s="50">
        <v>2</v>
      </c>
      <c r="L9" s="50">
        <v>2</v>
      </c>
      <c r="M9" s="50">
        <v>0</v>
      </c>
      <c r="N9" s="50">
        <v>7</v>
      </c>
      <c r="O9" s="51">
        <v>0</v>
      </c>
      <c r="P9" s="50">
        <v>2</v>
      </c>
      <c r="Q9" s="50">
        <v>1</v>
      </c>
      <c r="R9" s="52">
        <v>2</v>
      </c>
      <c r="S9" s="53" t="s">
        <v>68</v>
      </c>
    </row>
    <row r="10" spans="1:19" s="4" customFormat="1" ht="14.25" customHeight="1" hidden="1">
      <c r="A10" s="91" t="s">
        <v>67</v>
      </c>
      <c r="B10" s="49">
        <v>31</v>
      </c>
      <c r="C10" s="50">
        <v>31</v>
      </c>
      <c r="D10" s="50">
        <v>27</v>
      </c>
      <c r="E10" s="50">
        <v>2</v>
      </c>
      <c r="F10" s="50">
        <v>2</v>
      </c>
      <c r="G10" s="50">
        <v>0</v>
      </c>
      <c r="H10" s="50">
        <v>24</v>
      </c>
      <c r="I10" s="50">
        <v>24</v>
      </c>
      <c r="J10" s="50">
        <v>20</v>
      </c>
      <c r="K10" s="50">
        <v>2</v>
      </c>
      <c r="L10" s="50">
        <v>2</v>
      </c>
      <c r="M10" s="50">
        <v>0</v>
      </c>
      <c r="N10" s="50">
        <v>7</v>
      </c>
      <c r="O10" s="51">
        <v>0</v>
      </c>
      <c r="P10" s="50">
        <v>0</v>
      </c>
      <c r="Q10" s="50">
        <v>1</v>
      </c>
      <c r="R10" s="52">
        <v>2</v>
      </c>
      <c r="S10" s="53" t="s">
        <v>67</v>
      </c>
    </row>
    <row r="11" spans="1:19" s="4" customFormat="1" ht="14.25" customHeight="1" hidden="1">
      <c r="A11" s="91" t="s">
        <v>69</v>
      </c>
      <c r="B11" s="96">
        <v>32</v>
      </c>
      <c r="C11" s="97">
        <v>32</v>
      </c>
      <c r="D11" s="97">
        <v>28</v>
      </c>
      <c r="E11" s="97">
        <v>2</v>
      </c>
      <c r="F11" s="97">
        <v>2</v>
      </c>
      <c r="G11" s="97">
        <v>0</v>
      </c>
      <c r="H11" s="97">
        <v>24</v>
      </c>
      <c r="I11" s="97">
        <v>24</v>
      </c>
      <c r="J11" s="97">
        <v>20</v>
      </c>
      <c r="K11" s="97">
        <v>2</v>
      </c>
      <c r="L11" s="97">
        <v>2</v>
      </c>
      <c r="M11" s="97">
        <v>0</v>
      </c>
      <c r="N11" s="97">
        <v>8</v>
      </c>
      <c r="O11" s="98">
        <v>0</v>
      </c>
      <c r="P11" s="97">
        <v>0</v>
      </c>
      <c r="Q11" s="97">
        <v>1</v>
      </c>
      <c r="R11" s="99">
        <v>2</v>
      </c>
      <c r="S11" s="53" t="s">
        <v>69</v>
      </c>
    </row>
    <row r="12" spans="1:19" s="5" customFormat="1" ht="14.25" customHeight="1" hidden="1">
      <c r="A12" s="91" t="s">
        <v>426</v>
      </c>
      <c r="B12" s="96">
        <v>32</v>
      </c>
      <c r="C12" s="100">
        <v>32</v>
      </c>
      <c r="D12" s="100">
        <v>28</v>
      </c>
      <c r="E12" s="100">
        <v>2</v>
      </c>
      <c r="F12" s="100">
        <v>2</v>
      </c>
      <c r="G12" s="97">
        <v>0</v>
      </c>
      <c r="H12" s="97">
        <v>24</v>
      </c>
      <c r="I12" s="100">
        <v>24</v>
      </c>
      <c r="J12" s="100">
        <v>20</v>
      </c>
      <c r="K12" s="100">
        <v>2</v>
      </c>
      <c r="L12" s="100">
        <v>2</v>
      </c>
      <c r="M12" s="97">
        <v>0</v>
      </c>
      <c r="N12" s="97">
        <v>8</v>
      </c>
      <c r="O12" s="98">
        <v>0</v>
      </c>
      <c r="P12" s="97">
        <v>0</v>
      </c>
      <c r="Q12" s="97">
        <v>1</v>
      </c>
      <c r="R12" s="101">
        <v>3</v>
      </c>
      <c r="S12" s="53" t="s">
        <v>384</v>
      </c>
    </row>
    <row r="13" spans="1:19" s="5" customFormat="1" ht="14.25" customHeight="1" hidden="1">
      <c r="A13" s="91" t="s">
        <v>427</v>
      </c>
      <c r="B13" s="96">
        <v>32</v>
      </c>
      <c r="C13" s="100">
        <v>32</v>
      </c>
      <c r="D13" s="100">
        <v>28</v>
      </c>
      <c r="E13" s="100">
        <v>2</v>
      </c>
      <c r="F13" s="100">
        <v>2</v>
      </c>
      <c r="G13" s="97">
        <v>0</v>
      </c>
      <c r="H13" s="97">
        <v>24</v>
      </c>
      <c r="I13" s="100">
        <v>24</v>
      </c>
      <c r="J13" s="100">
        <v>20</v>
      </c>
      <c r="K13" s="100">
        <v>2</v>
      </c>
      <c r="L13" s="100">
        <v>2</v>
      </c>
      <c r="M13" s="97">
        <v>0</v>
      </c>
      <c r="N13" s="97">
        <v>8</v>
      </c>
      <c r="O13" s="98">
        <v>0</v>
      </c>
      <c r="P13" s="97">
        <v>0</v>
      </c>
      <c r="Q13" s="97">
        <v>1</v>
      </c>
      <c r="R13" s="101">
        <v>3</v>
      </c>
      <c r="S13" s="53" t="s">
        <v>385</v>
      </c>
    </row>
    <row r="14" spans="1:19" s="5" customFormat="1" ht="14.25" customHeight="1">
      <c r="A14" s="91" t="s">
        <v>508</v>
      </c>
      <c r="B14" s="96">
        <v>32</v>
      </c>
      <c r="C14" s="100">
        <v>32</v>
      </c>
      <c r="D14" s="100">
        <v>28</v>
      </c>
      <c r="E14" s="100">
        <v>2</v>
      </c>
      <c r="F14" s="100">
        <v>2</v>
      </c>
      <c r="G14" s="97">
        <v>0</v>
      </c>
      <c r="H14" s="97">
        <v>24</v>
      </c>
      <c r="I14" s="100">
        <v>24</v>
      </c>
      <c r="J14" s="100">
        <v>20</v>
      </c>
      <c r="K14" s="100">
        <v>2</v>
      </c>
      <c r="L14" s="100">
        <v>2</v>
      </c>
      <c r="M14" s="97">
        <v>0</v>
      </c>
      <c r="N14" s="97">
        <v>8</v>
      </c>
      <c r="O14" s="98">
        <v>0</v>
      </c>
      <c r="P14" s="97">
        <v>0</v>
      </c>
      <c r="Q14" s="97">
        <v>1</v>
      </c>
      <c r="R14" s="101">
        <v>3</v>
      </c>
      <c r="S14" s="53" t="s">
        <v>508</v>
      </c>
    </row>
    <row r="15" spans="1:19" s="5" customFormat="1" ht="14.25" customHeight="1">
      <c r="A15" s="91" t="s">
        <v>428</v>
      </c>
      <c r="B15" s="96">
        <v>32</v>
      </c>
      <c r="C15" s="100">
        <v>32</v>
      </c>
      <c r="D15" s="100">
        <v>28</v>
      </c>
      <c r="E15" s="100">
        <v>2</v>
      </c>
      <c r="F15" s="100">
        <v>2</v>
      </c>
      <c r="G15" s="97"/>
      <c r="H15" s="97">
        <v>24</v>
      </c>
      <c r="I15" s="100">
        <v>24</v>
      </c>
      <c r="J15" s="100">
        <v>20</v>
      </c>
      <c r="K15" s="100">
        <v>2</v>
      </c>
      <c r="L15" s="100">
        <v>2</v>
      </c>
      <c r="M15" s="97">
        <v>0</v>
      </c>
      <c r="N15" s="97">
        <v>8</v>
      </c>
      <c r="O15" s="98">
        <v>0</v>
      </c>
      <c r="P15" s="97">
        <v>0</v>
      </c>
      <c r="Q15" s="97">
        <v>1</v>
      </c>
      <c r="R15" s="101">
        <v>3</v>
      </c>
      <c r="S15" s="53" t="s">
        <v>428</v>
      </c>
    </row>
    <row r="16" spans="1:19" s="5" customFormat="1" ht="14.25" customHeight="1">
      <c r="A16" s="91" t="s">
        <v>452</v>
      </c>
      <c r="B16" s="96">
        <v>32</v>
      </c>
      <c r="C16" s="100">
        <v>32</v>
      </c>
      <c r="D16" s="100">
        <v>28</v>
      </c>
      <c r="E16" s="100">
        <v>2</v>
      </c>
      <c r="F16" s="100">
        <v>2</v>
      </c>
      <c r="G16" s="97"/>
      <c r="H16" s="97">
        <v>24</v>
      </c>
      <c r="I16" s="100">
        <v>24</v>
      </c>
      <c r="J16" s="100">
        <v>20</v>
      </c>
      <c r="K16" s="100">
        <v>2</v>
      </c>
      <c r="L16" s="100">
        <v>2</v>
      </c>
      <c r="M16" s="97">
        <v>0</v>
      </c>
      <c r="N16" s="97">
        <v>8</v>
      </c>
      <c r="O16" s="98">
        <v>0</v>
      </c>
      <c r="P16" s="97">
        <v>0</v>
      </c>
      <c r="Q16" s="97">
        <v>1</v>
      </c>
      <c r="R16" s="101">
        <v>3</v>
      </c>
      <c r="S16" s="53" t="s">
        <v>452</v>
      </c>
    </row>
    <row r="17" spans="1:19" s="5" customFormat="1" ht="14.25" customHeight="1">
      <c r="A17" s="91" t="s">
        <v>453</v>
      </c>
      <c r="B17" s="96">
        <v>32</v>
      </c>
      <c r="C17" s="100">
        <v>32</v>
      </c>
      <c r="D17" s="100">
        <v>28</v>
      </c>
      <c r="E17" s="100">
        <v>2</v>
      </c>
      <c r="F17" s="100">
        <v>2</v>
      </c>
      <c r="G17" s="97"/>
      <c r="H17" s="97">
        <v>24</v>
      </c>
      <c r="I17" s="100">
        <v>24</v>
      </c>
      <c r="J17" s="100">
        <v>20</v>
      </c>
      <c r="K17" s="100">
        <v>2</v>
      </c>
      <c r="L17" s="100">
        <v>2</v>
      </c>
      <c r="M17" s="97">
        <v>0</v>
      </c>
      <c r="N17" s="97">
        <v>8</v>
      </c>
      <c r="O17" s="98">
        <v>0</v>
      </c>
      <c r="P17" s="97">
        <v>0</v>
      </c>
      <c r="Q17" s="97">
        <v>1</v>
      </c>
      <c r="R17" s="101">
        <v>3</v>
      </c>
      <c r="S17" s="53" t="s">
        <v>453</v>
      </c>
    </row>
    <row r="18" spans="1:19" s="5" customFormat="1" ht="14.25" customHeight="1">
      <c r="A18" s="427" t="s">
        <v>507</v>
      </c>
      <c r="B18" s="428">
        <f>+C18</f>
        <v>32</v>
      </c>
      <c r="C18" s="357">
        <f>SUM(D18:F18)</f>
        <v>32</v>
      </c>
      <c r="D18" s="357">
        <v>28</v>
      </c>
      <c r="E18" s="357">
        <v>2</v>
      </c>
      <c r="F18" s="357">
        <v>2</v>
      </c>
      <c r="G18" s="356"/>
      <c r="H18" s="356">
        <f>+I18+M18</f>
        <v>24</v>
      </c>
      <c r="I18" s="357">
        <f>SUM(J18:L18)</f>
        <v>24</v>
      </c>
      <c r="J18" s="357">
        <v>20</v>
      </c>
      <c r="K18" s="357">
        <v>2</v>
      </c>
      <c r="L18" s="357">
        <v>2</v>
      </c>
      <c r="M18" s="356">
        <v>0</v>
      </c>
      <c r="N18" s="356">
        <v>8</v>
      </c>
      <c r="O18" s="358">
        <v>0</v>
      </c>
      <c r="P18" s="356">
        <v>0</v>
      </c>
      <c r="Q18" s="356">
        <v>1</v>
      </c>
      <c r="R18" s="359">
        <v>3</v>
      </c>
      <c r="S18" s="352" t="s">
        <v>507</v>
      </c>
    </row>
    <row r="19" spans="1:19" s="4" customFormat="1" ht="7.5" customHeight="1">
      <c r="A19" s="35"/>
      <c r="B19" s="6"/>
      <c r="C19" s="6"/>
      <c r="D19" s="6"/>
      <c r="E19" s="6"/>
      <c r="F19" s="6"/>
      <c r="G19" s="6"/>
      <c r="H19" s="6"/>
      <c r="I19" s="6"/>
      <c r="J19" s="6"/>
      <c r="K19" s="6"/>
      <c r="L19" s="6"/>
      <c r="M19" s="6"/>
      <c r="N19" s="6"/>
      <c r="O19" s="16"/>
      <c r="P19" s="6"/>
      <c r="Q19" s="6"/>
      <c r="R19" s="18"/>
      <c r="S19" s="35"/>
    </row>
    <row r="20" ht="12.75">
      <c r="A20" s="425" t="s">
        <v>425</v>
      </c>
    </row>
    <row r="21" ht="12.75">
      <c r="A21" s="425" t="s">
        <v>506</v>
      </c>
    </row>
    <row r="22" ht="12.75">
      <c r="R22" s="87"/>
    </row>
  </sheetData>
  <sheetProtection/>
  <mergeCells count="10">
    <mergeCell ref="K1:S1"/>
    <mergeCell ref="A3:A5"/>
    <mergeCell ref="H4:H5"/>
    <mergeCell ref="B4:B5"/>
    <mergeCell ref="S3:S5"/>
    <mergeCell ref="O4:P4"/>
    <mergeCell ref="O3:Q3"/>
    <mergeCell ref="C4:F4"/>
    <mergeCell ref="B3:G3"/>
    <mergeCell ref="H3:I3"/>
  </mergeCells>
  <printOptions/>
  <pageMargins left="0.5905511811023623" right="0.7874015748031497" top="0.984251968503937" bottom="0.984251968503937" header="0.5118110236220472" footer="0.5118110236220472"/>
  <pageSetup horizontalDpi="600" verticalDpi="600" orientation="portrait" paperSize="9" r:id="rId1"/>
  <ignoredErrors>
    <ignoredError sqref="I18" formulaRange="1"/>
  </ignoredErrors>
</worksheet>
</file>

<file path=xl/worksheets/sheet10.xml><?xml version="1.0" encoding="utf-8"?>
<worksheet xmlns="http://schemas.openxmlformats.org/spreadsheetml/2006/main" xmlns:r="http://schemas.openxmlformats.org/officeDocument/2006/relationships">
  <sheetPr>
    <tabColor rgb="FF92D050"/>
  </sheetPr>
  <dimension ref="A2:O10"/>
  <sheetViews>
    <sheetView showGridLines="0" zoomScaleSheetLayoutView="100" zoomScalePageLayoutView="0" workbookViewId="0" topLeftCell="A1">
      <selection activeCell="G23" sqref="G23"/>
    </sheetView>
  </sheetViews>
  <sheetFormatPr defaultColWidth="12.625" defaultRowHeight="13.5"/>
  <cols>
    <col min="1" max="1" width="12.625" style="32" customWidth="1"/>
    <col min="2" max="2" width="9.375" style="32" customWidth="1"/>
    <col min="3" max="4" width="13.50390625" style="32" bestFit="1" customWidth="1"/>
    <col min="5" max="5" width="9.375" style="32" customWidth="1"/>
    <col min="6" max="7" width="13.50390625" style="32" bestFit="1" customWidth="1"/>
    <col min="8" max="8" width="9.375" style="32" customWidth="1"/>
    <col min="9" max="10" width="13.50390625" style="32" bestFit="1" customWidth="1"/>
    <col min="11" max="11" width="9.375" style="32" customWidth="1"/>
    <col min="12" max="13" width="13.50390625" style="32" bestFit="1" customWidth="1"/>
    <col min="14" max="16384" width="12.625" style="32" customWidth="1"/>
  </cols>
  <sheetData>
    <row r="2" spans="1:14" s="84" customFormat="1" ht="15" customHeight="1">
      <c r="A2" s="501" t="s">
        <v>257</v>
      </c>
      <c r="B2" s="501"/>
      <c r="C2" s="501"/>
      <c r="D2" s="501"/>
      <c r="E2" s="501"/>
      <c r="F2" s="501"/>
      <c r="G2" s="501"/>
      <c r="H2" s="506" t="s">
        <v>258</v>
      </c>
      <c r="I2" s="506"/>
      <c r="J2" s="506"/>
      <c r="K2" s="506"/>
      <c r="L2" s="506"/>
      <c r="M2" s="506"/>
      <c r="N2" s="506"/>
    </row>
    <row r="3" spans="1:14" s="22" customFormat="1" ht="12.75">
      <c r="A3" s="106" t="s">
        <v>130</v>
      </c>
      <c r="B3" s="19"/>
      <c r="C3" s="19"/>
      <c r="D3" s="19"/>
      <c r="E3" s="19"/>
      <c r="F3" s="19"/>
      <c r="G3" s="19"/>
      <c r="H3" s="19"/>
      <c r="I3" s="19"/>
      <c r="J3" s="19"/>
      <c r="K3" s="19"/>
      <c r="L3" s="19"/>
      <c r="N3" s="258" t="s">
        <v>259</v>
      </c>
    </row>
    <row r="4" spans="1:14" s="83" customFormat="1" ht="15.75" customHeight="1">
      <c r="A4" s="494" t="s">
        <v>260</v>
      </c>
      <c r="B4" s="492" t="s">
        <v>261</v>
      </c>
      <c r="C4" s="498"/>
      <c r="D4" s="498"/>
      <c r="E4" s="497" t="s">
        <v>510</v>
      </c>
      <c r="F4" s="497"/>
      <c r="G4" s="492"/>
      <c r="H4" s="497" t="s">
        <v>511</v>
      </c>
      <c r="I4" s="497"/>
      <c r="J4" s="497"/>
      <c r="K4" s="492" t="s">
        <v>512</v>
      </c>
      <c r="L4" s="498"/>
      <c r="M4" s="493"/>
      <c r="N4" s="494" t="s">
        <v>262</v>
      </c>
    </row>
    <row r="5" spans="1:15" s="83" customFormat="1" ht="15.75" customHeight="1">
      <c r="A5" s="496"/>
      <c r="B5" s="80" t="s">
        <v>141</v>
      </c>
      <c r="C5" s="81" t="s">
        <v>263</v>
      </c>
      <c r="D5" s="79" t="s">
        <v>264</v>
      </c>
      <c r="E5" s="81" t="s">
        <v>141</v>
      </c>
      <c r="F5" s="81" t="s">
        <v>263</v>
      </c>
      <c r="G5" s="79" t="s">
        <v>264</v>
      </c>
      <c r="H5" s="81" t="s">
        <v>141</v>
      </c>
      <c r="I5" s="81" t="s">
        <v>263</v>
      </c>
      <c r="J5" s="81" t="s">
        <v>264</v>
      </c>
      <c r="K5" s="81" t="s">
        <v>141</v>
      </c>
      <c r="L5" s="81" t="s">
        <v>263</v>
      </c>
      <c r="M5" s="81" t="s">
        <v>264</v>
      </c>
      <c r="N5" s="496"/>
      <c r="O5" s="82"/>
    </row>
    <row r="6" spans="1:14" s="24" customFormat="1" ht="6" customHeight="1">
      <c r="A6" s="38"/>
      <c r="B6" s="25"/>
      <c r="C6" s="26"/>
      <c r="D6" s="26"/>
      <c r="E6" s="27"/>
      <c r="F6" s="26"/>
      <c r="G6" s="275"/>
      <c r="H6" s="27"/>
      <c r="I6" s="26"/>
      <c r="J6" s="419"/>
      <c r="K6" s="27"/>
      <c r="L6" s="26"/>
      <c r="M6" s="419"/>
      <c r="N6" s="172"/>
    </row>
    <row r="7" spans="1:14" s="28" customFormat="1" ht="15" customHeight="1">
      <c r="A7" s="314" t="s">
        <v>265</v>
      </c>
      <c r="B7" s="357">
        <f>C7+D7</f>
        <v>2878</v>
      </c>
      <c r="C7" s="357">
        <f aca="true" t="shared" si="0" ref="C7:D9">F7+I7+L7</f>
        <v>2555</v>
      </c>
      <c r="D7" s="357">
        <f t="shared" si="0"/>
        <v>323</v>
      </c>
      <c r="E7" s="420">
        <f aca="true" t="shared" si="1" ref="E7:M7">E8+E9</f>
        <v>2531</v>
      </c>
      <c r="F7" s="369">
        <f t="shared" si="1"/>
        <v>2213</v>
      </c>
      <c r="G7" s="369">
        <f t="shared" si="1"/>
        <v>318</v>
      </c>
      <c r="H7" s="420">
        <f t="shared" si="1"/>
        <v>298</v>
      </c>
      <c r="I7" s="369">
        <f t="shared" si="1"/>
        <v>294</v>
      </c>
      <c r="J7" s="421">
        <f t="shared" si="1"/>
        <v>4</v>
      </c>
      <c r="K7" s="420">
        <f t="shared" si="1"/>
        <v>49</v>
      </c>
      <c r="L7" s="369">
        <f t="shared" si="1"/>
        <v>48</v>
      </c>
      <c r="M7" s="421">
        <f t="shared" si="1"/>
        <v>1</v>
      </c>
      <c r="N7" s="314" t="s">
        <v>266</v>
      </c>
    </row>
    <row r="8" spans="1:14" s="24" customFormat="1" ht="15" customHeight="1">
      <c r="A8" s="47" t="s">
        <v>142</v>
      </c>
      <c r="B8" s="100">
        <f>C8+D8</f>
        <v>1456</v>
      </c>
      <c r="C8" s="100">
        <f>F8+I8+L8</f>
        <v>1363</v>
      </c>
      <c r="D8" s="100">
        <f t="shared" si="0"/>
        <v>93</v>
      </c>
      <c r="E8" s="330">
        <f>F8+G8</f>
        <v>1209</v>
      </c>
      <c r="F8" s="450">
        <v>1118</v>
      </c>
      <c r="G8" s="450">
        <v>91</v>
      </c>
      <c r="H8" s="451">
        <f>I8+J8</f>
        <v>207</v>
      </c>
      <c r="I8" s="429">
        <v>205</v>
      </c>
      <c r="J8" s="452">
        <v>2</v>
      </c>
      <c r="K8" s="451">
        <f>L8+M8</f>
        <v>40</v>
      </c>
      <c r="L8" s="396">
        <v>40</v>
      </c>
      <c r="M8" s="452">
        <v>0</v>
      </c>
      <c r="N8" s="47" t="s">
        <v>142</v>
      </c>
    </row>
    <row r="9" spans="1:14" s="24" customFormat="1" ht="15" customHeight="1">
      <c r="A9" s="47" t="s">
        <v>143</v>
      </c>
      <c r="B9" s="100">
        <f>C9+D9</f>
        <v>1422</v>
      </c>
      <c r="C9" s="100">
        <f t="shared" si="0"/>
        <v>1192</v>
      </c>
      <c r="D9" s="100">
        <f t="shared" si="0"/>
        <v>230</v>
      </c>
      <c r="E9" s="330">
        <f>F9+G9</f>
        <v>1322</v>
      </c>
      <c r="F9" s="450">
        <v>1095</v>
      </c>
      <c r="G9" s="450">
        <v>227</v>
      </c>
      <c r="H9" s="451">
        <f>I9+J9</f>
        <v>91</v>
      </c>
      <c r="I9" s="429">
        <v>89</v>
      </c>
      <c r="J9" s="453">
        <v>2</v>
      </c>
      <c r="K9" s="451">
        <f>L9+M9</f>
        <v>9</v>
      </c>
      <c r="L9" s="429">
        <v>8</v>
      </c>
      <c r="M9" s="429">
        <v>1</v>
      </c>
      <c r="N9" s="47" t="s">
        <v>143</v>
      </c>
    </row>
    <row r="10" spans="1:14" s="24" customFormat="1" ht="6" customHeight="1">
      <c r="A10" s="39"/>
      <c r="B10" s="30"/>
      <c r="C10" s="31"/>
      <c r="D10" s="31"/>
      <c r="E10" s="30"/>
      <c r="F10" s="31"/>
      <c r="G10" s="31"/>
      <c r="H10" s="30"/>
      <c r="I10" s="31"/>
      <c r="J10" s="40"/>
      <c r="K10" s="30"/>
      <c r="L10" s="31"/>
      <c r="M10" s="40"/>
      <c r="N10" s="259"/>
    </row>
  </sheetData>
  <sheetProtection/>
  <mergeCells count="8">
    <mergeCell ref="H2:N2"/>
    <mergeCell ref="A2:G2"/>
    <mergeCell ref="N4:N5"/>
    <mergeCell ref="A4:A5"/>
    <mergeCell ref="B4:D4"/>
    <mergeCell ref="E4:G4"/>
    <mergeCell ref="H4:J4"/>
    <mergeCell ref="K4:M4"/>
  </mergeCells>
  <printOptions/>
  <pageMargins left="0.63" right="0.32"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C000"/>
  </sheetPr>
  <dimension ref="A1:W46"/>
  <sheetViews>
    <sheetView showGridLines="0" zoomScaleSheetLayoutView="100" zoomScalePageLayoutView="0" workbookViewId="0" topLeftCell="A1">
      <pane xSplit="3" ySplit="6" topLeftCell="G19" activePane="bottomRight" state="frozen"/>
      <selection pane="topLeft" activeCell="A1" sqref="A1"/>
      <selection pane="topRight" activeCell="D1" sqref="D1"/>
      <selection pane="bottomLeft" activeCell="A7" sqref="A7"/>
      <selection pane="bottomRight" activeCell="A1" sqref="A1:L45"/>
    </sheetView>
  </sheetViews>
  <sheetFormatPr defaultColWidth="9.00390625" defaultRowHeight="13.5"/>
  <cols>
    <col min="1" max="1" width="5.875" style="32" customWidth="1"/>
    <col min="2" max="2" width="3.875" style="32" customWidth="1"/>
    <col min="3" max="9" width="10.125" style="32" customWidth="1"/>
    <col min="10" max="10" width="10.25390625" style="32" customWidth="1"/>
    <col min="11" max="11" width="11.375" style="32" customWidth="1"/>
    <col min="12" max="14" width="11.00390625" style="32" customWidth="1"/>
    <col min="15" max="15" width="8.125" style="32" customWidth="1"/>
    <col min="16" max="16" width="10.25390625" style="32" bestFit="1" customWidth="1"/>
    <col min="17" max="18" width="8.50390625" style="32" bestFit="1" customWidth="1"/>
    <col min="19" max="19" width="10.25390625" style="32" bestFit="1" customWidth="1"/>
    <col min="20" max="20" width="8.125" style="32" customWidth="1"/>
    <col min="21" max="21" width="9.375" style="32" customWidth="1"/>
    <col min="22" max="22" width="3.875" style="32" customWidth="1"/>
    <col min="23" max="23" width="5.875" style="32" customWidth="1"/>
    <col min="24" max="16384" width="9.00390625" style="32" customWidth="1"/>
  </cols>
  <sheetData>
    <row r="1" spans="1:23" s="84" customFormat="1" ht="14.25">
      <c r="A1" s="501" t="s">
        <v>267</v>
      </c>
      <c r="B1" s="501"/>
      <c r="C1" s="501"/>
      <c r="D1" s="501"/>
      <c r="E1" s="501"/>
      <c r="F1" s="501"/>
      <c r="G1" s="501"/>
      <c r="H1" s="501"/>
      <c r="I1" s="501"/>
      <c r="J1" s="501"/>
      <c r="K1" s="501"/>
      <c r="L1" s="501"/>
      <c r="M1" s="506" t="s">
        <v>268</v>
      </c>
      <c r="N1" s="506"/>
      <c r="O1" s="506"/>
      <c r="P1" s="506"/>
      <c r="Q1" s="506"/>
      <c r="R1" s="506"/>
      <c r="S1" s="506"/>
      <c r="T1" s="506"/>
      <c r="U1" s="506"/>
      <c r="V1" s="506"/>
      <c r="W1" s="506"/>
    </row>
    <row r="2" spans="1:23" s="22" customFormat="1" ht="12.75">
      <c r="A2" s="598" t="s">
        <v>130</v>
      </c>
      <c r="B2" s="598"/>
      <c r="C2" s="598"/>
      <c r="D2" s="19"/>
      <c r="E2" s="19"/>
      <c r="F2" s="19"/>
      <c r="G2" s="19"/>
      <c r="H2" s="19"/>
      <c r="I2" s="19"/>
      <c r="J2" s="19"/>
      <c r="K2" s="19"/>
      <c r="L2" s="19"/>
      <c r="M2" s="19"/>
      <c r="N2" s="19"/>
      <c r="O2" s="19"/>
      <c r="P2" s="19"/>
      <c r="Q2" s="19"/>
      <c r="R2" s="19"/>
      <c r="S2" s="19"/>
      <c r="T2" s="19"/>
      <c r="V2" s="19"/>
      <c r="W2" s="258" t="s">
        <v>269</v>
      </c>
    </row>
    <row r="3" spans="1:23" s="221" customFormat="1" ht="13.5" customHeight="1">
      <c r="A3" s="585" t="s">
        <v>203</v>
      </c>
      <c r="B3" s="586"/>
      <c r="C3" s="585" t="s">
        <v>270</v>
      </c>
      <c r="D3" s="582" t="s">
        <v>271</v>
      </c>
      <c r="E3" s="582" t="s">
        <v>272</v>
      </c>
      <c r="F3" s="582" t="s">
        <v>273</v>
      </c>
      <c r="G3" s="582" t="s">
        <v>274</v>
      </c>
      <c r="H3" s="582" t="s">
        <v>275</v>
      </c>
      <c r="I3" s="599" t="s">
        <v>276</v>
      </c>
      <c r="J3" s="600"/>
      <c r="K3" s="601"/>
      <c r="L3" s="582" t="s">
        <v>277</v>
      </c>
      <c r="M3" s="582" t="s">
        <v>278</v>
      </c>
      <c r="N3" s="582" t="s">
        <v>279</v>
      </c>
      <c r="O3" s="599" t="s">
        <v>280</v>
      </c>
      <c r="P3" s="600"/>
      <c r="Q3" s="600"/>
      <c r="R3" s="600"/>
      <c r="S3" s="600"/>
      <c r="T3" s="601"/>
      <c r="U3" s="582" t="s">
        <v>281</v>
      </c>
      <c r="V3" s="585" t="s">
        <v>203</v>
      </c>
      <c r="W3" s="586"/>
    </row>
    <row r="4" spans="1:23" s="221" customFormat="1" ht="11.25" customHeight="1">
      <c r="A4" s="587"/>
      <c r="B4" s="588"/>
      <c r="C4" s="587"/>
      <c r="D4" s="583"/>
      <c r="E4" s="583"/>
      <c r="F4" s="583"/>
      <c r="G4" s="583"/>
      <c r="H4" s="583"/>
      <c r="I4" s="604" t="s">
        <v>180</v>
      </c>
      <c r="J4" s="582" t="s">
        <v>282</v>
      </c>
      <c r="K4" s="582" t="s">
        <v>283</v>
      </c>
      <c r="L4" s="583"/>
      <c r="M4" s="583"/>
      <c r="N4" s="583"/>
      <c r="O4" s="602" t="s">
        <v>180</v>
      </c>
      <c r="P4" s="583" t="s">
        <v>284</v>
      </c>
      <c r="Q4" s="583" t="s">
        <v>285</v>
      </c>
      <c r="R4" s="583" t="s">
        <v>286</v>
      </c>
      <c r="S4" s="582" t="s">
        <v>287</v>
      </c>
      <c r="T4" s="582" t="s">
        <v>288</v>
      </c>
      <c r="U4" s="583"/>
      <c r="V4" s="587"/>
      <c r="W4" s="588"/>
    </row>
    <row r="5" spans="1:23" s="221" customFormat="1" ht="11.25" customHeight="1">
      <c r="A5" s="587"/>
      <c r="B5" s="588"/>
      <c r="C5" s="587"/>
      <c r="D5" s="583"/>
      <c r="E5" s="583"/>
      <c r="F5" s="583"/>
      <c r="G5" s="583"/>
      <c r="H5" s="583"/>
      <c r="I5" s="602"/>
      <c r="J5" s="583"/>
      <c r="K5" s="583"/>
      <c r="L5" s="583"/>
      <c r="M5" s="583"/>
      <c r="N5" s="583"/>
      <c r="O5" s="602"/>
      <c r="P5" s="583"/>
      <c r="Q5" s="596"/>
      <c r="R5" s="583"/>
      <c r="S5" s="583"/>
      <c r="T5" s="583"/>
      <c r="U5" s="583"/>
      <c r="V5" s="587"/>
      <c r="W5" s="588"/>
    </row>
    <row r="6" spans="1:23" s="221" customFormat="1" ht="11.25" customHeight="1">
      <c r="A6" s="589"/>
      <c r="B6" s="590"/>
      <c r="C6" s="589"/>
      <c r="D6" s="584"/>
      <c r="E6" s="584"/>
      <c r="F6" s="584"/>
      <c r="G6" s="584"/>
      <c r="H6" s="584"/>
      <c r="I6" s="603"/>
      <c r="J6" s="584"/>
      <c r="K6" s="584"/>
      <c r="L6" s="584"/>
      <c r="M6" s="584"/>
      <c r="N6" s="584"/>
      <c r="O6" s="603"/>
      <c r="P6" s="584"/>
      <c r="Q6" s="597"/>
      <c r="R6" s="584"/>
      <c r="S6" s="584"/>
      <c r="T6" s="584"/>
      <c r="U6" s="584"/>
      <c r="V6" s="589"/>
      <c r="W6" s="590"/>
    </row>
    <row r="7" spans="1:23" s="24" customFormat="1" ht="6.75" customHeight="1">
      <c r="A7" s="260"/>
      <c r="B7" s="261"/>
      <c r="C7" s="262"/>
      <c r="D7" s="262"/>
      <c r="E7" s="263"/>
      <c r="F7" s="263"/>
      <c r="G7" s="263"/>
      <c r="H7" s="263"/>
      <c r="I7" s="263"/>
      <c r="J7" s="263"/>
      <c r="K7" s="263"/>
      <c r="L7" s="263"/>
      <c r="M7" s="263"/>
      <c r="N7" s="263"/>
      <c r="O7" s="263"/>
      <c r="P7" s="263"/>
      <c r="Q7" s="263"/>
      <c r="R7" s="263"/>
      <c r="S7" s="263"/>
      <c r="T7" s="263"/>
      <c r="U7" s="263"/>
      <c r="V7" s="260"/>
      <c r="W7" s="264"/>
    </row>
    <row r="8" spans="1:23" s="28" customFormat="1" ht="13.5" customHeight="1">
      <c r="A8" s="594" t="s">
        <v>290</v>
      </c>
      <c r="B8" s="595"/>
      <c r="C8" s="357">
        <f>SUM(C9+C10)</f>
        <v>1068</v>
      </c>
      <c r="D8" s="420">
        <f>SUM(D9+D10)</f>
        <v>102</v>
      </c>
      <c r="E8" s="369">
        <f aca="true" t="shared" si="0" ref="E8:U8">SUM(E9+E10)</f>
        <v>101</v>
      </c>
      <c r="F8" s="357">
        <f t="shared" si="0"/>
        <v>123</v>
      </c>
      <c r="G8" s="357">
        <f t="shared" si="0"/>
        <v>161</v>
      </c>
      <c r="H8" s="357">
        <f t="shared" si="0"/>
        <v>82</v>
      </c>
      <c r="I8" s="357">
        <f>SUM(I9+I10)</f>
        <v>13</v>
      </c>
      <c r="J8" s="357">
        <f t="shared" si="0"/>
        <v>11</v>
      </c>
      <c r="K8" s="357">
        <f t="shared" si="0"/>
        <v>2</v>
      </c>
      <c r="L8" s="357">
        <f t="shared" si="0"/>
        <v>33</v>
      </c>
      <c r="M8" s="357">
        <f t="shared" si="0"/>
        <v>96</v>
      </c>
      <c r="N8" s="357">
        <f t="shared" si="0"/>
        <v>24</v>
      </c>
      <c r="O8" s="357">
        <f t="shared" si="0"/>
        <v>307</v>
      </c>
      <c r="P8" s="357">
        <f t="shared" si="0"/>
        <v>192</v>
      </c>
      <c r="Q8" s="357">
        <f t="shared" si="0"/>
        <v>55</v>
      </c>
      <c r="R8" s="357">
        <f t="shared" si="0"/>
        <v>44</v>
      </c>
      <c r="S8" s="357">
        <f t="shared" si="0"/>
        <v>5</v>
      </c>
      <c r="T8" s="357">
        <f t="shared" si="0"/>
        <v>11</v>
      </c>
      <c r="U8" s="357">
        <f t="shared" si="0"/>
        <v>26</v>
      </c>
      <c r="V8" s="594" t="s">
        <v>289</v>
      </c>
      <c r="W8" s="595"/>
    </row>
    <row r="9" spans="1:23" s="24" customFormat="1" ht="13.5" customHeight="1">
      <c r="A9" s="507" t="s">
        <v>291</v>
      </c>
      <c r="B9" s="591"/>
      <c r="C9" s="266">
        <f>SUM(D9:U9)-(I9+O9)</f>
        <v>694</v>
      </c>
      <c r="D9" s="373">
        <f>D13+D16+D19+D22+D25+D28+D31+D34+D37+D40+D43</f>
        <v>83</v>
      </c>
      <c r="E9" s="374">
        <f aca="true" t="shared" si="1" ref="E9:U9">E13+E16+E19+E22+E25+E28+E31+E34+E37+E40+E43</f>
        <v>19</v>
      </c>
      <c r="F9" s="149">
        <f t="shared" si="1"/>
        <v>57</v>
      </c>
      <c r="G9" s="149">
        <f t="shared" si="1"/>
        <v>67</v>
      </c>
      <c r="H9" s="149">
        <f t="shared" si="1"/>
        <v>64</v>
      </c>
      <c r="I9" s="149">
        <f>I13+I16+I19+I22+I25+I28+I31+I34+I37+I40+I43</f>
        <v>12</v>
      </c>
      <c r="J9" s="149">
        <f t="shared" si="1"/>
        <v>10</v>
      </c>
      <c r="K9" s="149">
        <f t="shared" si="1"/>
        <v>2</v>
      </c>
      <c r="L9" s="149">
        <f t="shared" si="1"/>
        <v>30</v>
      </c>
      <c r="M9" s="149">
        <f t="shared" si="1"/>
        <v>92</v>
      </c>
      <c r="N9" s="149">
        <f t="shared" si="1"/>
        <v>23</v>
      </c>
      <c r="O9" s="149">
        <f t="shared" si="1"/>
        <v>226</v>
      </c>
      <c r="P9" s="149">
        <f t="shared" si="1"/>
        <v>124</v>
      </c>
      <c r="Q9" s="149">
        <f t="shared" si="1"/>
        <v>45</v>
      </c>
      <c r="R9" s="149">
        <f t="shared" si="1"/>
        <v>44</v>
      </c>
      <c r="S9" s="149">
        <f t="shared" si="1"/>
        <v>2</v>
      </c>
      <c r="T9" s="149">
        <f t="shared" si="1"/>
        <v>11</v>
      </c>
      <c r="U9" s="149">
        <f t="shared" si="1"/>
        <v>21</v>
      </c>
      <c r="V9" s="507" t="s">
        <v>291</v>
      </c>
      <c r="W9" s="591"/>
    </row>
    <row r="10" spans="1:23" s="24" customFormat="1" ht="13.5" customHeight="1">
      <c r="A10" s="507" t="s">
        <v>292</v>
      </c>
      <c r="B10" s="591"/>
      <c r="C10" s="100">
        <f>SUM(D10:U10)-(I10+O10)</f>
        <v>374</v>
      </c>
      <c r="D10" s="373">
        <f>D14+D17+D20+D23+D26+D29+D32+D35+D38+D41+D44</f>
        <v>19</v>
      </c>
      <c r="E10" s="374">
        <f aca="true" t="shared" si="2" ref="E10:U10">E14+E17+E20+E23+E26+E29+E32+E35+E38+E41+E44</f>
        <v>82</v>
      </c>
      <c r="F10" s="149">
        <f t="shared" si="2"/>
        <v>66</v>
      </c>
      <c r="G10" s="149">
        <f t="shared" si="2"/>
        <v>94</v>
      </c>
      <c r="H10" s="149">
        <f t="shared" si="2"/>
        <v>18</v>
      </c>
      <c r="I10" s="149">
        <f t="shared" si="2"/>
        <v>1</v>
      </c>
      <c r="J10" s="149">
        <f t="shared" si="2"/>
        <v>1</v>
      </c>
      <c r="K10" s="149">
        <f t="shared" si="2"/>
        <v>0</v>
      </c>
      <c r="L10" s="149">
        <f t="shared" si="2"/>
        <v>3</v>
      </c>
      <c r="M10" s="149">
        <f t="shared" si="2"/>
        <v>4</v>
      </c>
      <c r="N10" s="149">
        <f t="shared" si="2"/>
        <v>1</v>
      </c>
      <c r="O10" s="149">
        <f t="shared" si="2"/>
        <v>81</v>
      </c>
      <c r="P10" s="149">
        <f t="shared" si="2"/>
        <v>68</v>
      </c>
      <c r="Q10" s="149">
        <f t="shared" si="2"/>
        <v>10</v>
      </c>
      <c r="R10" s="149">
        <f t="shared" si="2"/>
        <v>0</v>
      </c>
      <c r="S10" s="149">
        <f t="shared" si="2"/>
        <v>3</v>
      </c>
      <c r="T10" s="149">
        <f t="shared" si="2"/>
        <v>0</v>
      </c>
      <c r="U10" s="149">
        <f t="shared" si="2"/>
        <v>5</v>
      </c>
      <c r="V10" s="507" t="s">
        <v>292</v>
      </c>
      <c r="W10" s="591"/>
    </row>
    <row r="11" spans="1:23" s="24" customFormat="1" ht="7.5" customHeight="1">
      <c r="A11" s="46"/>
      <c r="B11" s="265"/>
      <c r="C11" s="100"/>
      <c r="D11" s="373"/>
      <c r="E11" s="374"/>
      <c r="F11" s="149"/>
      <c r="G11" s="149"/>
      <c r="H11" s="149"/>
      <c r="I11" s="267"/>
      <c r="J11" s="149"/>
      <c r="K11" s="149"/>
      <c r="L11" s="149"/>
      <c r="M11" s="149"/>
      <c r="N11" s="149"/>
      <c r="O11" s="149"/>
      <c r="P11" s="149"/>
      <c r="Q11" s="149"/>
      <c r="R11" s="149"/>
      <c r="S11" s="149"/>
      <c r="T11" s="149"/>
      <c r="U11" s="149"/>
      <c r="V11" s="46"/>
      <c r="W11" s="265"/>
    </row>
    <row r="12" spans="1:23" s="24" customFormat="1" ht="13.5" customHeight="1">
      <c r="A12" s="592" t="s">
        <v>293</v>
      </c>
      <c r="B12" s="593"/>
      <c r="C12" s="423">
        <f aca="true" t="shared" si="3" ref="C12:U12">SUM(C13+C14)</f>
        <v>281</v>
      </c>
      <c r="D12" s="424">
        <f>SUM(D13+D14)</f>
        <v>4</v>
      </c>
      <c r="E12" s="458">
        <f t="shared" si="3"/>
        <v>16</v>
      </c>
      <c r="F12" s="423">
        <f t="shared" si="3"/>
        <v>39</v>
      </c>
      <c r="G12" s="423">
        <f t="shared" si="3"/>
        <v>58</v>
      </c>
      <c r="H12" s="423">
        <f t="shared" si="3"/>
        <v>37</v>
      </c>
      <c r="I12" s="423">
        <f>SUM(I13+I14)</f>
        <v>2</v>
      </c>
      <c r="J12" s="423">
        <f>SUM(J13+J14)</f>
        <v>2</v>
      </c>
      <c r="K12" s="423">
        <f>SUM(K13+K14)</f>
        <v>0</v>
      </c>
      <c r="L12" s="423">
        <f t="shared" si="3"/>
        <v>5</v>
      </c>
      <c r="M12" s="423">
        <f t="shared" si="3"/>
        <v>22</v>
      </c>
      <c r="N12" s="423">
        <f t="shared" si="3"/>
        <v>7</v>
      </c>
      <c r="O12" s="423">
        <f t="shared" si="3"/>
        <v>65</v>
      </c>
      <c r="P12" s="423">
        <f t="shared" si="3"/>
        <v>53</v>
      </c>
      <c r="Q12" s="423">
        <f t="shared" si="3"/>
        <v>5</v>
      </c>
      <c r="R12" s="423">
        <f t="shared" si="3"/>
        <v>4</v>
      </c>
      <c r="S12" s="423">
        <f t="shared" si="3"/>
        <v>2</v>
      </c>
      <c r="T12" s="423">
        <f t="shared" si="3"/>
        <v>1</v>
      </c>
      <c r="U12" s="423">
        <f t="shared" si="3"/>
        <v>26</v>
      </c>
      <c r="V12" s="592" t="s">
        <v>293</v>
      </c>
      <c r="W12" s="593"/>
    </row>
    <row r="13" spans="1:23" s="24" customFormat="1" ht="13.5" customHeight="1">
      <c r="A13" s="507" t="s">
        <v>294</v>
      </c>
      <c r="B13" s="591"/>
      <c r="C13" s="266">
        <f>SUM(D13:U13)-(I13+O13)</f>
        <v>184</v>
      </c>
      <c r="D13" s="430">
        <v>4</v>
      </c>
      <c r="E13" s="429">
        <v>4</v>
      </c>
      <c r="F13" s="429">
        <v>18</v>
      </c>
      <c r="G13" s="429">
        <v>28</v>
      </c>
      <c r="H13" s="429">
        <v>29</v>
      </c>
      <c r="I13" s="267">
        <f>+J13+K13</f>
        <v>2</v>
      </c>
      <c r="J13" s="429">
        <v>2</v>
      </c>
      <c r="K13" s="429">
        <v>0</v>
      </c>
      <c r="L13" s="429">
        <v>4</v>
      </c>
      <c r="M13" s="429">
        <v>22</v>
      </c>
      <c r="N13" s="429">
        <v>7</v>
      </c>
      <c r="O13" s="429">
        <v>45</v>
      </c>
      <c r="P13" s="429">
        <v>35</v>
      </c>
      <c r="Q13" s="429">
        <v>4</v>
      </c>
      <c r="R13" s="429">
        <v>4</v>
      </c>
      <c r="S13" s="429">
        <v>1</v>
      </c>
      <c r="T13" s="429">
        <v>1</v>
      </c>
      <c r="U13" s="429">
        <v>21</v>
      </c>
      <c r="V13" s="507" t="s">
        <v>295</v>
      </c>
      <c r="W13" s="591"/>
    </row>
    <row r="14" spans="1:23" s="24" customFormat="1" ht="13.5" customHeight="1">
      <c r="A14" s="507" t="s">
        <v>296</v>
      </c>
      <c r="B14" s="591"/>
      <c r="C14" s="266">
        <f>SUM(D14:U14)-(I14+O14)</f>
        <v>97</v>
      </c>
      <c r="D14" s="430">
        <v>0</v>
      </c>
      <c r="E14" s="429">
        <v>12</v>
      </c>
      <c r="F14" s="429">
        <v>21</v>
      </c>
      <c r="G14" s="429">
        <v>30</v>
      </c>
      <c r="H14" s="429">
        <v>8</v>
      </c>
      <c r="I14" s="267">
        <f>+J14+K14</f>
        <v>0</v>
      </c>
      <c r="J14" s="429">
        <v>0</v>
      </c>
      <c r="K14" s="429">
        <v>0</v>
      </c>
      <c r="L14" s="429">
        <v>1</v>
      </c>
      <c r="M14" s="429">
        <v>0</v>
      </c>
      <c r="N14" s="429">
        <v>0</v>
      </c>
      <c r="O14" s="429">
        <v>20</v>
      </c>
      <c r="P14" s="429">
        <v>18</v>
      </c>
      <c r="Q14" s="429">
        <v>1</v>
      </c>
      <c r="R14" s="429">
        <v>0</v>
      </c>
      <c r="S14" s="429">
        <v>1</v>
      </c>
      <c r="T14" s="429">
        <v>0</v>
      </c>
      <c r="U14" s="429">
        <v>5</v>
      </c>
      <c r="V14" s="507" t="s">
        <v>296</v>
      </c>
      <c r="W14" s="591"/>
    </row>
    <row r="15" spans="1:23" s="24" customFormat="1" ht="13.5" customHeight="1">
      <c r="A15" s="592" t="s">
        <v>297</v>
      </c>
      <c r="B15" s="593"/>
      <c r="C15" s="423">
        <f>SUM(C16+C17)</f>
        <v>110</v>
      </c>
      <c r="D15" s="424">
        <f aca="true" t="shared" si="4" ref="D15:U15">SUM(D16+D17)</f>
        <v>7</v>
      </c>
      <c r="E15" s="458">
        <f t="shared" si="4"/>
        <v>9</v>
      </c>
      <c r="F15" s="423">
        <f t="shared" si="4"/>
        <v>18</v>
      </c>
      <c r="G15" s="423">
        <f t="shared" si="4"/>
        <v>17</v>
      </c>
      <c r="H15" s="423">
        <f t="shared" si="4"/>
        <v>8</v>
      </c>
      <c r="I15" s="423">
        <f t="shared" si="4"/>
        <v>7</v>
      </c>
      <c r="J15" s="423">
        <f t="shared" si="4"/>
        <v>7</v>
      </c>
      <c r="K15" s="423">
        <f t="shared" si="4"/>
        <v>0</v>
      </c>
      <c r="L15" s="423">
        <f t="shared" si="4"/>
        <v>1</v>
      </c>
      <c r="M15" s="423">
        <f t="shared" si="4"/>
        <v>7</v>
      </c>
      <c r="N15" s="423">
        <f t="shared" si="4"/>
        <v>1</v>
      </c>
      <c r="O15" s="423">
        <f t="shared" si="4"/>
        <v>35</v>
      </c>
      <c r="P15" s="423">
        <f t="shared" si="4"/>
        <v>30</v>
      </c>
      <c r="Q15" s="423">
        <f t="shared" si="4"/>
        <v>2</v>
      </c>
      <c r="R15" s="423">
        <f t="shared" si="4"/>
        <v>3</v>
      </c>
      <c r="S15" s="423">
        <f t="shared" si="4"/>
        <v>0</v>
      </c>
      <c r="T15" s="423">
        <f t="shared" si="4"/>
        <v>0</v>
      </c>
      <c r="U15" s="423">
        <f t="shared" si="4"/>
        <v>0</v>
      </c>
      <c r="V15" s="592" t="s">
        <v>297</v>
      </c>
      <c r="W15" s="593"/>
    </row>
    <row r="16" spans="1:23" s="24" customFormat="1" ht="13.5" customHeight="1">
      <c r="A16" s="507" t="s">
        <v>294</v>
      </c>
      <c r="B16" s="591"/>
      <c r="C16" s="266">
        <f>SUM(D16:U16)-(I16+O16)</f>
        <v>64</v>
      </c>
      <c r="D16" s="459">
        <v>5</v>
      </c>
      <c r="E16" s="454">
        <v>2</v>
      </c>
      <c r="F16" s="454">
        <v>9</v>
      </c>
      <c r="G16" s="454">
        <v>8</v>
      </c>
      <c r="H16" s="454">
        <v>5</v>
      </c>
      <c r="I16" s="267">
        <f>+J16+K16</f>
        <v>7</v>
      </c>
      <c r="J16" s="454">
        <v>7</v>
      </c>
      <c r="K16" s="454">
        <v>0</v>
      </c>
      <c r="L16" s="454">
        <v>1</v>
      </c>
      <c r="M16" s="454">
        <v>6</v>
      </c>
      <c r="N16" s="454">
        <v>1</v>
      </c>
      <c r="O16" s="454">
        <v>20</v>
      </c>
      <c r="P16" s="454">
        <v>17</v>
      </c>
      <c r="Q16" s="454">
        <v>0</v>
      </c>
      <c r="R16" s="454">
        <v>3</v>
      </c>
      <c r="S16" s="454">
        <v>0</v>
      </c>
      <c r="T16" s="454">
        <v>0</v>
      </c>
      <c r="U16" s="268">
        <v>0</v>
      </c>
      <c r="V16" s="507" t="s">
        <v>295</v>
      </c>
      <c r="W16" s="591"/>
    </row>
    <row r="17" spans="1:23" s="24" customFormat="1" ht="13.5" customHeight="1">
      <c r="A17" s="507" t="s">
        <v>296</v>
      </c>
      <c r="B17" s="591"/>
      <c r="C17" s="266">
        <f>SUM(D17:U17)-(I17+O17)</f>
        <v>46</v>
      </c>
      <c r="D17" s="459">
        <v>2</v>
      </c>
      <c r="E17" s="454">
        <v>7</v>
      </c>
      <c r="F17" s="454">
        <v>9</v>
      </c>
      <c r="G17" s="454">
        <v>9</v>
      </c>
      <c r="H17" s="454">
        <v>3</v>
      </c>
      <c r="I17" s="267">
        <f>+J17+K17</f>
        <v>0</v>
      </c>
      <c r="J17" s="454">
        <v>0</v>
      </c>
      <c r="K17" s="454">
        <v>0</v>
      </c>
      <c r="L17" s="454">
        <v>0</v>
      </c>
      <c r="M17" s="454">
        <v>1</v>
      </c>
      <c r="N17" s="454">
        <v>0</v>
      </c>
      <c r="O17" s="454">
        <v>15</v>
      </c>
      <c r="P17" s="454">
        <v>13</v>
      </c>
      <c r="Q17" s="454">
        <v>2</v>
      </c>
      <c r="R17" s="454">
        <v>0</v>
      </c>
      <c r="S17" s="454">
        <v>0</v>
      </c>
      <c r="T17" s="454">
        <v>0</v>
      </c>
      <c r="U17" s="268">
        <v>0</v>
      </c>
      <c r="V17" s="507" t="s">
        <v>292</v>
      </c>
      <c r="W17" s="591"/>
    </row>
    <row r="18" spans="1:23" s="24" customFormat="1" ht="13.5" customHeight="1">
      <c r="A18" s="592" t="s">
        <v>298</v>
      </c>
      <c r="B18" s="593"/>
      <c r="C18" s="423">
        <f>SUM(C19+C20)</f>
        <v>304</v>
      </c>
      <c r="D18" s="424">
        <f aca="true" t="shared" si="5" ref="D18:U18">SUM(D19+D20)</f>
        <v>73</v>
      </c>
      <c r="E18" s="458">
        <f t="shared" si="5"/>
        <v>6</v>
      </c>
      <c r="F18" s="423">
        <f t="shared" si="5"/>
        <v>17</v>
      </c>
      <c r="G18" s="423">
        <f t="shared" si="5"/>
        <v>1</v>
      </c>
      <c r="H18" s="423">
        <f t="shared" si="5"/>
        <v>13</v>
      </c>
      <c r="I18" s="423">
        <f t="shared" si="5"/>
        <v>0</v>
      </c>
      <c r="J18" s="423">
        <f t="shared" si="5"/>
        <v>0</v>
      </c>
      <c r="K18" s="423">
        <f t="shared" si="5"/>
        <v>0</v>
      </c>
      <c r="L18" s="423">
        <f t="shared" si="5"/>
        <v>12</v>
      </c>
      <c r="M18" s="423">
        <f t="shared" si="5"/>
        <v>49</v>
      </c>
      <c r="N18" s="423">
        <f t="shared" si="5"/>
        <v>6</v>
      </c>
      <c r="O18" s="423">
        <f t="shared" si="5"/>
        <v>127</v>
      </c>
      <c r="P18" s="423">
        <f t="shared" si="5"/>
        <v>47</v>
      </c>
      <c r="Q18" s="423">
        <f t="shared" si="5"/>
        <v>37</v>
      </c>
      <c r="R18" s="423">
        <f t="shared" si="5"/>
        <v>33</v>
      </c>
      <c r="S18" s="423">
        <f t="shared" si="5"/>
        <v>0</v>
      </c>
      <c r="T18" s="423">
        <f t="shared" si="5"/>
        <v>10</v>
      </c>
      <c r="U18" s="423">
        <f t="shared" si="5"/>
        <v>0</v>
      </c>
      <c r="V18" s="592" t="s">
        <v>298</v>
      </c>
      <c r="W18" s="593"/>
    </row>
    <row r="19" spans="1:23" s="24" customFormat="1" ht="13.5" customHeight="1">
      <c r="A19" s="507" t="s">
        <v>295</v>
      </c>
      <c r="B19" s="591"/>
      <c r="C19" s="266">
        <f>SUM(D19:U19)-(I19+O19)</f>
        <v>297</v>
      </c>
      <c r="D19" s="459">
        <v>69</v>
      </c>
      <c r="E19" s="454">
        <v>6</v>
      </c>
      <c r="F19" s="454">
        <v>17</v>
      </c>
      <c r="G19" s="454">
        <v>1</v>
      </c>
      <c r="H19" s="454">
        <v>13</v>
      </c>
      <c r="I19" s="267">
        <f>+J19+K19</f>
        <v>0</v>
      </c>
      <c r="J19" s="454">
        <v>0</v>
      </c>
      <c r="K19" s="454">
        <v>0</v>
      </c>
      <c r="L19" s="454">
        <v>12</v>
      </c>
      <c r="M19" s="454">
        <v>47</v>
      </c>
      <c r="N19" s="454">
        <v>6</v>
      </c>
      <c r="O19" s="454">
        <v>126</v>
      </c>
      <c r="P19" s="454">
        <v>46</v>
      </c>
      <c r="Q19" s="454">
        <v>37</v>
      </c>
      <c r="R19" s="454">
        <v>33</v>
      </c>
      <c r="S19" s="454">
        <v>0</v>
      </c>
      <c r="T19" s="454">
        <v>10</v>
      </c>
      <c r="U19" s="268">
        <v>0</v>
      </c>
      <c r="V19" s="507" t="s">
        <v>295</v>
      </c>
      <c r="W19" s="591"/>
    </row>
    <row r="20" spans="1:23" s="24" customFormat="1" ht="13.5" customHeight="1">
      <c r="A20" s="507" t="s">
        <v>296</v>
      </c>
      <c r="B20" s="591"/>
      <c r="C20" s="266">
        <f>SUM(D20:U20)-(I20+O20)</f>
        <v>7</v>
      </c>
      <c r="D20" s="459">
        <v>4</v>
      </c>
      <c r="E20" s="454">
        <v>0</v>
      </c>
      <c r="F20" s="454">
        <v>0</v>
      </c>
      <c r="G20" s="454">
        <v>0</v>
      </c>
      <c r="H20" s="454">
        <v>0</v>
      </c>
      <c r="I20" s="267">
        <v>0</v>
      </c>
      <c r="J20" s="454">
        <v>0</v>
      </c>
      <c r="K20" s="454">
        <v>0</v>
      </c>
      <c r="L20" s="454">
        <v>0</v>
      </c>
      <c r="M20" s="454">
        <v>2</v>
      </c>
      <c r="N20" s="454">
        <v>0</v>
      </c>
      <c r="O20" s="454">
        <v>1</v>
      </c>
      <c r="P20" s="454">
        <v>1</v>
      </c>
      <c r="Q20" s="454">
        <v>0</v>
      </c>
      <c r="R20" s="454">
        <v>0</v>
      </c>
      <c r="S20" s="454">
        <v>0</v>
      </c>
      <c r="T20" s="454">
        <v>0</v>
      </c>
      <c r="U20" s="268">
        <v>0</v>
      </c>
      <c r="V20" s="507" t="s">
        <v>296</v>
      </c>
      <c r="W20" s="591"/>
    </row>
    <row r="21" spans="1:23" s="24" customFormat="1" ht="13.5" customHeight="1">
      <c r="A21" s="592" t="s">
        <v>299</v>
      </c>
      <c r="B21" s="593"/>
      <c r="C21" s="423">
        <f>SUM(C22+C23)</f>
        <v>113</v>
      </c>
      <c r="D21" s="424">
        <f aca="true" t="shared" si="6" ref="D21:U21">SUM(D22+D23)</f>
        <v>8</v>
      </c>
      <c r="E21" s="458">
        <f t="shared" si="6"/>
        <v>47</v>
      </c>
      <c r="F21" s="423">
        <f t="shared" si="6"/>
        <v>14</v>
      </c>
      <c r="G21" s="423">
        <f t="shared" si="6"/>
        <v>9</v>
      </c>
      <c r="H21" s="423">
        <f t="shared" si="6"/>
        <v>7</v>
      </c>
      <c r="I21" s="423">
        <f t="shared" si="6"/>
        <v>2</v>
      </c>
      <c r="J21" s="423">
        <f t="shared" si="6"/>
        <v>1</v>
      </c>
      <c r="K21" s="423">
        <f t="shared" si="6"/>
        <v>1</v>
      </c>
      <c r="L21" s="423">
        <f t="shared" si="6"/>
        <v>2</v>
      </c>
      <c r="M21" s="423">
        <f t="shared" si="6"/>
        <v>3</v>
      </c>
      <c r="N21" s="423">
        <f t="shared" si="6"/>
        <v>4</v>
      </c>
      <c r="O21" s="423">
        <f t="shared" si="6"/>
        <v>17</v>
      </c>
      <c r="P21" s="423">
        <f t="shared" si="6"/>
        <v>9</v>
      </c>
      <c r="Q21" s="423">
        <f t="shared" si="6"/>
        <v>6</v>
      </c>
      <c r="R21" s="423">
        <f t="shared" si="6"/>
        <v>1</v>
      </c>
      <c r="S21" s="423">
        <f t="shared" si="6"/>
        <v>1</v>
      </c>
      <c r="T21" s="423">
        <f t="shared" si="6"/>
        <v>0</v>
      </c>
      <c r="U21" s="423">
        <f t="shared" si="6"/>
        <v>0</v>
      </c>
      <c r="V21" s="592" t="s">
        <v>299</v>
      </c>
      <c r="W21" s="593"/>
    </row>
    <row r="22" spans="1:23" s="24" customFormat="1" ht="13.5" customHeight="1">
      <c r="A22" s="507" t="s">
        <v>295</v>
      </c>
      <c r="B22" s="591"/>
      <c r="C22" s="266">
        <f>SUM(D22:U22)-(I22+O22)</f>
        <v>28</v>
      </c>
      <c r="D22" s="459">
        <v>3</v>
      </c>
      <c r="E22" s="454">
        <v>5</v>
      </c>
      <c r="F22" s="454">
        <v>4</v>
      </c>
      <c r="G22" s="454">
        <v>2</v>
      </c>
      <c r="H22" s="454">
        <v>2</v>
      </c>
      <c r="I22" s="267">
        <f>+J22+K22</f>
        <v>1</v>
      </c>
      <c r="J22" s="454">
        <v>0</v>
      </c>
      <c r="K22" s="454">
        <v>1</v>
      </c>
      <c r="L22" s="454">
        <v>2</v>
      </c>
      <c r="M22" s="454">
        <v>2</v>
      </c>
      <c r="N22" s="454">
        <v>3</v>
      </c>
      <c r="O22" s="454">
        <v>4</v>
      </c>
      <c r="P22" s="454">
        <v>3</v>
      </c>
      <c r="Q22" s="454">
        <v>0</v>
      </c>
      <c r="R22" s="454">
        <v>1</v>
      </c>
      <c r="S22" s="454">
        <v>0</v>
      </c>
      <c r="T22" s="454">
        <v>0</v>
      </c>
      <c r="U22" s="268">
        <v>0</v>
      </c>
      <c r="V22" s="507" t="s">
        <v>295</v>
      </c>
      <c r="W22" s="591"/>
    </row>
    <row r="23" spans="1:23" s="24" customFormat="1" ht="13.5" customHeight="1">
      <c r="A23" s="507" t="s">
        <v>296</v>
      </c>
      <c r="B23" s="591"/>
      <c r="C23" s="266">
        <f>SUM(D23:U23)-(I23+O23)</f>
        <v>85</v>
      </c>
      <c r="D23" s="459">
        <v>5</v>
      </c>
      <c r="E23" s="454">
        <v>42</v>
      </c>
      <c r="F23" s="454">
        <v>10</v>
      </c>
      <c r="G23" s="454">
        <v>7</v>
      </c>
      <c r="H23" s="454">
        <v>5</v>
      </c>
      <c r="I23" s="267">
        <v>1</v>
      </c>
      <c r="J23" s="454">
        <v>1</v>
      </c>
      <c r="K23" s="454">
        <v>0</v>
      </c>
      <c r="L23" s="454">
        <v>0</v>
      </c>
      <c r="M23" s="454">
        <v>1</v>
      </c>
      <c r="N23" s="454">
        <v>1</v>
      </c>
      <c r="O23" s="454">
        <v>13</v>
      </c>
      <c r="P23" s="454">
        <v>6</v>
      </c>
      <c r="Q23" s="454">
        <v>6</v>
      </c>
      <c r="R23" s="454">
        <v>0</v>
      </c>
      <c r="S23" s="454">
        <v>1</v>
      </c>
      <c r="T23" s="454">
        <v>0</v>
      </c>
      <c r="U23" s="268">
        <v>0</v>
      </c>
      <c r="V23" s="507" t="s">
        <v>296</v>
      </c>
      <c r="W23" s="591"/>
    </row>
    <row r="24" spans="1:23" s="24" customFormat="1" ht="13.5" customHeight="1">
      <c r="A24" s="592" t="s">
        <v>300</v>
      </c>
      <c r="B24" s="593"/>
      <c r="C24" s="423">
        <f>SUM(C25+C26)</f>
        <v>43</v>
      </c>
      <c r="D24" s="424">
        <f aca="true" t="shared" si="7" ref="D24:U24">SUM(D25+D26)</f>
        <v>2</v>
      </c>
      <c r="E24" s="458">
        <f t="shared" si="7"/>
        <v>4</v>
      </c>
      <c r="F24" s="423">
        <f t="shared" si="7"/>
        <v>4</v>
      </c>
      <c r="G24" s="423">
        <f t="shared" si="7"/>
        <v>4</v>
      </c>
      <c r="H24" s="423">
        <f t="shared" si="7"/>
        <v>0</v>
      </c>
      <c r="I24" s="423">
        <f t="shared" si="7"/>
        <v>1</v>
      </c>
      <c r="J24" s="423">
        <f t="shared" si="7"/>
        <v>0</v>
      </c>
      <c r="K24" s="423">
        <f t="shared" si="7"/>
        <v>1</v>
      </c>
      <c r="L24" s="423">
        <f t="shared" si="7"/>
        <v>8</v>
      </c>
      <c r="M24" s="423">
        <f t="shared" si="7"/>
        <v>5</v>
      </c>
      <c r="N24" s="423">
        <f t="shared" si="7"/>
        <v>1</v>
      </c>
      <c r="O24" s="423">
        <f t="shared" si="7"/>
        <v>14</v>
      </c>
      <c r="P24" s="423">
        <f t="shared" si="7"/>
        <v>12</v>
      </c>
      <c r="Q24" s="423">
        <f t="shared" si="7"/>
        <v>1</v>
      </c>
      <c r="R24" s="423">
        <f t="shared" si="7"/>
        <v>1</v>
      </c>
      <c r="S24" s="423">
        <f t="shared" si="7"/>
        <v>0</v>
      </c>
      <c r="T24" s="423">
        <f t="shared" si="7"/>
        <v>0</v>
      </c>
      <c r="U24" s="423">
        <f t="shared" si="7"/>
        <v>0</v>
      </c>
      <c r="V24" s="592" t="s">
        <v>300</v>
      </c>
      <c r="W24" s="593"/>
    </row>
    <row r="25" spans="1:23" s="24" customFormat="1" ht="13.5" customHeight="1">
      <c r="A25" s="507" t="s">
        <v>295</v>
      </c>
      <c r="B25" s="591"/>
      <c r="C25" s="266">
        <f>SUM(D25:U25)-(I25+O25)</f>
        <v>24</v>
      </c>
      <c r="D25" s="430">
        <v>0</v>
      </c>
      <c r="E25" s="429">
        <v>2</v>
      </c>
      <c r="F25" s="429">
        <v>0</v>
      </c>
      <c r="G25" s="429">
        <v>2</v>
      </c>
      <c r="H25" s="429">
        <v>0</v>
      </c>
      <c r="I25" s="267">
        <v>1</v>
      </c>
      <c r="J25" s="429">
        <v>0</v>
      </c>
      <c r="K25" s="429">
        <v>1</v>
      </c>
      <c r="L25" s="429">
        <v>7</v>
      </c>
      <c r="M25" s="429">
        <v>5</v>
      </c>
      <c r="N25" s="429">
        <v>1</v>
      </c>
      <c r="O25" s="429">
        <v>6</v>
      </c>
      <c r="P25" s="429">
        <v>4</v>
      </c>
      <c r="Q25" s="429">
        <v>1</v>
      </c>
      <c r="R25" s="429">
        <v>1</v>
      </c>
      <c r="S25" s="429">
        <v>0</v>
      </c>
      <c r="T25" s="429">
        <v>0</v>
      </c>
      <c r="U25" s="266">
        <v>0</v>
      </c>
      <c r="V25" s="507" t="s">
        <v>291</v>
      </c>
      <c r="W25" s="591"/>
    </row>
    <row r="26" spans="1:23" s="24" customFormat="1" ht="13.5" customHeight="1">
      <c r="A26" s="507" t="s">
        <v>296</v>
      </c>
      <c r="B26" s="591"/>
      <c r="C26" s="266">
        <f>SUM(D26:U26)-(I26+O26)</f>
        <v>19</v>
      </c>
      <c r="D26" s="430">
        <v>2</v>
      </c>
      <c r="E26" s="429">
        <v>2</v>
      </c>
      <c r="F26" s="429">
        <v>4</v>
      </c>
      <c r="G26" s="429">
        <v>2</v>
      </c>
      <c r="H26" s="429">
        <v>0</v>
      </c>
      <c r="I26" s="267">
        <v>0</v>
      </c>
      <c r="J26" s="429">
        <v>0</v>
      </c>
      <c r="K26" s="429">
        <v>0</v>
      </c>
      <c r="L26" s="429">
        <v>1</v>
      </c>
      <c r="M26" s="429">
        <v>0</v>
      </c>
      <c r="N26" s="429">
        <v>0</v>
      </c>
      <c r="O26" s="429">
        <v>8</v>
      </c>
      <c r="P26" s="429">
        <v>8</v>
      </c>
      <c r="Q26" s="429">
        <v>0</v>
      </c>
      <c r="R26" s="429">
        <v>0</v>
      </c>
      <c r="S26" s="429">
        <v>0</v>
      </c>
      <c r="T26" s="429">
        <v>0</v>
      </c>
      <c r="U26" s="266">
        <v>0</v>
      </c>
      <c r="V26" s="507" t="s">
        <v>296</v>
      </c>
      <c r="W26" s="591"/>
    </row>
    <row r="27" spans="1:23" s="24" customFormat="1" ht="13.5" customHeight="1">
      <c r="A27" s="592" t="s">
        <v>301</v>
      </c>
      <c r="B27" s="593"/>
      <c r="C27" s="423">
        <f>SUM(C28+C29)</f>
        <v>52</v>
      </c>
      <c r="D27" s="424">
        <f aca="true" t="shared" si="8" ref="D27:U27">SUM(D28+D29)</f>
        <v>4</v>
      </c>
      <c r="E27" s="458">
        <f t="shared" si="8"/>
        <v>7</v>
      </c>
      <c r="F27" s="423">
        <f t="shared" si="8"/>
        <v>5</v>
      </c>
      <c r="G27" s="423">
        <f t="shared" si="8"/>
        <v>23</v>
      </c>
      <c r="H27" s="423">
        <f t="shared" si="8"/>
        <v>0</v>
      </c>
      <c r="I27" s="423">
        <f t="shared" si="8"/>
        <v>0</v>
      </c>
      <c r="J27" s="423">
        <f t="shared" si="8"/>
        <v>0</v>
      </c>
      <c r="K27" s="423">
        <f t="shared" si="8"/>
        <v>0</v>
      </c>
      <c r="L27" s="423">
        <f t="shared" si="8"/>
        <v>0</v>
      </c>
      <c r="M27" s="423">
        <f t="shared" si="8"/>
        <v>0</v>
      </c>
      <c r="N27" s="423">
        <f t="shared" si="8"/>
        <v>2</v>
      </c>
      <c r="O27" s="423">
        <f t="shared" si="8"/>
        <v>11</v>
      </c>
      <c r="P27" s="423">
        <f t="shared" si="8"/>
        <v>10</v>
      </c>
      <c r="Q27" s="423">
        <f t="shared" si="8"/>
        <v>1</v>
      </c>
      <c r="R27" s="423">
        <f t="shared" si="8"/>
        <v>0</v>
      </c>
      <c r="S27" s="423">
        <f t="shared" si="8"/>
        <v>0</v>
      </c>
      <c r="T27" s="423">
        <f t="shared" si="8"/>
        <v>0</v>
      </c>
      <c r="U27" s="423">
        <f t="shared" si="8"/>
        <v>0</v>
      </c>
      <c r="V27" s="592" t="s">
        <v>301</v>
      </c>
      <c r="W27" s="593"/>
    </row>
    <row r="28" spans="1:23" s="24" customFormat="1" ht="13.5" customHeight="1">
      <c r="A28" s="507" t="s">
        <v>295</v>
      </c>
      <c r="B28" s="591"/>
      <c r="C28" s="266">
        <f>SUM(D28:U28)-(I28+O28)</f>
        <v>9</v>
      </c>
      <c r="D28" s="430">
        <v>0</v>
      </c>
      <c r="E28" s="429">
        <v>0</v>
      </c>
      <c r="F28" s="429">
        <v>0</v>
      </c>
      <c r="G28" s="429">
        <v>7</v>
      </c>
      <c r="H28" s="429">
        <v>0</v>
      </c>
      <c r="I28" s="267">
        <v>0</v>
      </c>
      <c r="J28" s="266">
        <v>0</v>
      </c>
      <c r="K28" s="266">
        <v>0</v>
      </c>
      <c r="L28" s="429">
        <v>0</v>
      </c>
      <c r="M28" s="429">
        <v>0</v>
      </c>
      <c r="N28" s="429">
        <v>2</v>
      </c>
      <c r="O28" s="429">
        <v>0</v>
      </c>
      <c r="P28" s="429">
        <v>0</v>
      </c>
      <c r="Q28" s="429">
        <v>0</v>
      </c>
      <c r="R28" s="429">
        <v>0</v>
      </c>
      <c r="S28" s="429">
        <v>0</v>
      </c>
      <c r="T28" s="429">
        <v>0</v>
      </c>
      <c r="U28" s="266">
        <v>0</v>
      </c>
      <c r="V28" s="507" t="s">
        <v>295</v>
      </c>
      <c r="W28" s="591"/>
    </row>
    <row r="29" spans="1:23" s="24" customFormat="1" ht="13.5" customHeight="1">
      <c r="A29" s="507" t="s">
        <v>296</v>
      </c>
      <c r="B29" s="591"/>
      <c r="C29" s="266">
        <f>SUM(D29:U29)-(I29+O29)</f>
        <v>43</v>
      </c>
      <c r="D29" s="430">
        <v>4</v>
      </c>
      <c r="E29" s="429">
        <v>7</v>
      </c>
      <c r="F29" s="429">
        <v>5</v>
      </c>
      <c r="G29" s="429">
        <v>16</v>
      </c>
      <c r="H29" s="429">
        <v>0</v>
      </c>
      <c r="I29" s="267">
        <v>0</v>
      </c>
      <c r="J29" s="266">
        <v>0</v>
      </c>
      <c r="K29" s="266">
        <v>0</v>
      </c>
      <c r="L29" s="429">
        <v>0</v>
      </c>
      <c r="M29" s="429">
        <v>0</v>
      </c>
      <c r="N29" s="429">
        <v>0</v>
      </c>
      <c r="O29" s="429">
        <v>11</v>
      </c>
      <c r="P29" s="429">
        <v>10</v>
      </c>
      <c r="Q29" s="429">
        <v>1</v>
      </c>
      <c r="R29" s="429">
        <v>0</v>
      </c>
      <c r="S29" s="429">
        <v>0</v>
      </c>
      <c r="T29" s="429">
        <v>0</v>
      </c>
      <c r="U29" s="266">
        <v>0</v>
      </c>
      <c r="V29" s="507" t="s">
        <v>296</v>
      </c>
      <c r="W29" s="591"/>
    </row>
    <row r="30" spans="1:23" s="24" customFormat="1" ht="13.5" customHeight="1">
      <c r="A30" s="592" t="s">
        <v>302</v>
      </c>
      <c r="B30" s="593"/>
      <c r="C30" s="423">
        <f>SUM(C31+C32)</f>
        <v>1</v>
      </c>
      <c r="D30" s="424">
        <f aca="true" t="shared" si="9" ref="D30:U30">SUM(D31+D32)</f>
        <v>0</v>
      </c>
      <c r="E30" s="458">
        <f t="shared" si="9"/>
        <v>0</v>
      </c>
      <c r="F30" s="423">
        <f t="shared" si="9"/>
        <v>0</v>
      </c>
      <c r="G30" s="423">
        <f t="shared" si="9"/>
        <v>0</v>
      </c>
      <c r="H30" s="423">
        <f t="shared" si="9"/>
        <v>0</v>
      </c>
      <c r="I30" s="423">
        <f t="shared" si="9"/>
        <v>0</v>
      </c>
      <c r="J30" s="423">
        <f t="shared" si="9"/>
        <v>0</v>
      </c>
      <c r="K30" s="423">
        <f t="shared" si="9"/>
        <v>0</v>
      </c>
      <c r="L30" s="423">
        <f t="shared" si="9"/>
        <v>0</v>
      </c>
      <c r="M30" s="423">
        <f t="shared" si="9"/>
        <v>0</v>
      </c>
      <c r="N30" s="423">
        <f t="shared" si="9"/>
        <v>0</v>
      </c>
      <c r="O30" s="423">
        <f t="shared" si="9"/>
        <v>1</v>
      </c>
      <c r="P30" s="423">
        <f t="shared" si="9"/>
        <v>1</v>
      </c>
      <c r="Q30" s="423">
        <f t="shared" si="9"/>
        <v>0</v>
      </c>
      <c r="R30" s="423">
        <f t="shared" si="9"/>
        <v>0</v>
      </c>
      <c r="S30" s="423">
        <f t="shared" si="9"/>
        <v>0</v>
      </c>
      <c r="T30" s="423">
        <f t="shared" si="9"/>
        <v>0</v>
      </c>
      <c r="U30" s="423">
        <f t="shared" si="9"/>
        <v>0</v>
      </c>
      <c r="V30" s="592" t="s">
        <v>302</v>
      </c>
      <c r="W30" s="593"/>
    </row>
    <row r="31" spans="1:23" s="24" customFormat="1" ht="13.5" customHeight="1">
      <c r="A31" s="507" t="s">
        <v>295</v>
      </c>
      <c r="B31" s="591"/>
      <c r="C31" s="266">
        <f>SUM(D31:U31)-(I31+O31)</f>
        <v>0</v>
      </c>
      <c r="D31" s="397">
        <v>0</v>
      </c>
      <c r="E31" s="396">
        <v>0</v>
      </c>
      <c r="F31" s="268">
        <v>0</v>
      </c>
      <c r="G31" s="268">
        <v>0</v>
      </c>
      <c r="H31" s="268">
        <v>0</v>
      </c>
      <c r="I31" s="267">
        <v>0</v>
      </c>
      <c r="J31" s="266">
        <v>0</v>
      </c>
      <c r="K31" s="266">
        <v>0</v>
      </c>
      <c r="L31" s="268">
        <v>0</v>
      </c>
      <c r="M31" s="268">
        <v>0</v>
      </c>
      <c r="N31" s="268">
        <v>0</v>
      </c>
      <c r="O31" s="454">
        <v>0</v>
      </c>
      <c r="P31" s="454">
        <v>0</v>
      </c>
      <c r="Q31" s="454">
        <v>0</v>
      </c>
      <c r="R31" s="454">
        <v>0</v>
      </c>
      <c r="S31" s="454">
        <v>0</v>
      </c>
      <c r="T31" s="454">
        <v>0</v>
      </c>
      <c r="U31" s="266">
        <v>0</v>
      </c>
      <c r="V31" s="507" t="s">
        <v>291</v>
      </c>
      <c r="W31" s="591"/>
    </row>
    <row r="32" spans="1:23" s="24" customFormat="1" ht="13.5" customHeight="1">
      <c r="A32" s="507" t="s">
        <v>292</v>
      </c>
      <c r="B32" s="591"/>
      <c r="C32" s="266">
        <f>SUM(D32:U32)-(I32+O32)</f>
        <v>1</v>
      </c>
      <c r="D32" s="397">
        <v>0</v>
      </c>
      <c r="E32" s="396">
        <v>0</v>
      </c>
      <c r="F32" s="268">
        <v>0</v>
      </c>
      <c r="G32" s="268">
        <v>0</v>
      </c>
      <c r="H32" s="268">
        <v>0</v>
      </c>
      <c r="I32" s="267">
        <v>0</v>
      </c>
      <c r="J32" s="266">
        <v>0</v>
      </c>
      <c r="K32" s="266">
        <v>0</v>
      </c>
      <c r="L32" s="268">
        <v>0</v>
      </c>
      <c r="M32" s="268">
        <v>0</v>
      </c>
      <c r="N32" s="268">
        <v>0</v>
      </c>
      <c r="O32" s="454">
        <v>1</v>
      </c>
      <c r="P32" s="454">
        <v>1</v>
      </c>
      <c r="Q32" s="454">
        <v>0</v>
      </c>
      <c r="R32" s="454">
        <v>0</v>
      </c>
      <c r="S32" s="454">
        <v>0</v>
      </c>
      <c r="T32" s="454">
        <v>0</v>
      </c>
      <c r="U32" s="266">
        <v>0</v>
      </c>
      <c r="V32" s="507" t="s">
        <v>296</v>
      </c>
      <c r="W32" s="591"/>
    </row>
    <row r="33" spans="1:23" s="24" customFormat="1" ht="13.5" customHeight="1">
      <c r="A33" s="592" t="s">
        <v>303</v>
      </c>
      <c r="B33" s="593"/>
      <c r="C33" s="423">
        <f>SUM(C34+C35)</f>
        <v>11</v>
      </c>
      <c r="D33" s="424">
        <f aca="true" t="shared" si="10" ref="D33:U33">SUM(D34+D35)</f>
        <v>1</v>
      </c>
      <c r="E33" s="458">
        <f t="shared" si="10"/>
        <v>1</v>
      </c>
      <c r="F33" s="423">
        <f t="shared" si="10"/>
        <v>5</v>
      </c>
      <c r="G33" s="423">
        <f t="shared" si="10"/>
        <v>0</v>
      </c>
      <c r="H33" s="423">
        <f t="shared" si="10"/>
        <v>3</v>
      </c>
      <c r="I33" s="423">
        <f t="shared" si="10"/>
        <v>0</v>
      </c>
      <c r="J33" s="423">
        <f t="shared" si="10"/>
        <v>0</v>
      </c>
      <c r="K33" s="423">
        <f t="shared" si="10"/>
        <v>0</v>
      </c>
      <c r="L33" s="423">
        <f t="shared" si="10"/>
        <v>0</v>
      </c>
      <c r="M33" s="423">
        <f t="shared" si="10"/>
        <v>0</v>
      </c>
      <c r="N33" s="423">
        <f t="shared" si="10"/>
        <v>0</v>
      </c>
      <c r="O33" s="423">
        <f t="shared" si="10"/>
        <v>1</v>
      </c>
      <c r="P33" s="423">
        <f t="shared" si="10"/>
        <v>1</v>
      </c>
      <c r="Q33" s="423">
        <f t="shared" si="10"/>
        <v>0</v>
      </c>
      <c r="R33" s="423">
        <f t="shared" si="10"/>
        <v>0</v>
      </c>
      <c r="S33" s="423">
        <f t="shared" si="10"/>
        <v>0</v>
      </c>
      <c r="T33" s="423">
        <f t="shared" si="10"/>
        <v>0</v>
      </c>
      <c r="U33" s="423">
        <f t="shared" si="10"/>
        <v>0</v>
      </c>
      <c r="V33" s="592" t="s">
        <v>303</v>
      </c>
      <c r="W33" s="593"/>
    </row>
    <row r="34" spans="1:23" s="24" customFormat="1" ht="13.5" customHeight="1">
      <c r="A34" s="507" t="s">
        <v>295</v>
      </c>
      <c r="B34" s="591"/>
      <c r="C34" s="266">
        <f>SUM(D34:U34)-(I34+O34)</f>
        <v>8</v>
      </c>
      <c r="D34" s="459">
        <v>1</v>
      </c>
      <c r="E34" s="454">
        <v>0</v>
      </c>
      <c r="F34" s="454">
        <v>3</v>
      </c>
      <c r="G34" s="454">
        <v>0</v>
      </c>
      <c r="H34" s="454">
        <v>3</v>
      </c>
      <c r="I34" s="267">
        <v>0</v>
      </c>
      <c r="J34" s="266">
        <v>0</v>
      </c>
      <c r="K34" s="266">
        <v>0</v>
      </c>
      <c r="L34" s="268">
        <v>0</v>
      </c>
      <c r="M34" s="268">
        <v>0</v>
      </c>
      <c r="N34" s="268">
        <v>0</v>
      </c>
      <c r="O34" s="454">
        <v>1</v>
      </c>
      <c r="P34" s="454">
        <v>1</v>
      </c>
      <c r="Q34" s="454">
        <v>0</v>
      </c>
      <c r="R34" s="454">
        <v>0</v>
      </c>
      <c r="S34" s="454">
        <v>0</v>
      </c>
      <c r="T34" s="454">
        <v>0</v>
      </c>
      <c r="U34" s="266">
        <v>0</v>
      </c>
      <c r="V34" s="507" t="s">
        <v>295</v>
      </c>
      <c r="W34" s="591"/>
    </row>
    <row r="35" spans="1:23" s="24" customFormat="1" ht="13.5" customHeight="1">
      <c r="A35" s="507" t="s">
        <v>296</v>
      </c>
      <c r="B35" s="591"/>
      <c r="C35" s="266">
        <f>SUM(D35:U35)-(I35+O35)</f>
        <v>3</v>
      </c>
      <c r="D35" s="459">
        <v>0</v>
      </c>
      <c r="E35" s="454">
        <v>1</v>
      </c>
      <c r="F35" s="454">
        <v>2</v>
      </c>
      <c r="G35" s="454">
        <v>0</v>
      </c>
      <c r="H35" s="454">
        <v>0</v>
      </c>
      <c r="I35" s="267">
        <v>0</v>
      </c>
      <c r="J35" s="266">
        <v>0</v>
      </c>
      <c r="K35" s="266">
        <v>0</v>
      </c>
      <c r="L35" s="268">
        <v>0</v>
      </c>
      <c r="M35" s="268">
        <v>0</v>
      </c>
      <c r="N35" s="268">
        <v>0</v>
      </c>
      <c r="O35" s="454">
        <v>0</v>
      </c>
      <c r="P35" s="454">
        <v>0</v>
      </c>
      <c r="Q35" s="454">
        <v>0</v>
      </c>
      <c r="R35" s="454">
        <v>0</v>
      </c>
      <c r="S35" s="454">
        <v>0</v>
      </c>
      <c r="T35" s="454">
        <v>0</v>
      </c>
      <c r="U35" s="266">
        <v>0</v>
      </c>
      <c r="V35" s="507" t="s">
        <v>292</v>
      </c>
      <c r="W35" s="591"/>
    </row>
    <row r="36" spans="1:23" s="24" customFormat="1" ht="13.5" customHeight="1">
      <c r="A36" s="592" t="s">
        <v>304</v>
      </c>
      <c r="B36" s="593"/>
      <c r="C36" s="423">
        <f>SUM(C37+C38)</f>
        <v>19</v>
      </c>
      <c r="D36" s="424">
        <f aca="true" t="shared" si="11" ref="D36:U36">SUM(D37+D38)</f>
        <v>2</v>
      </c>
      <c r="E36" s="458">
        <f t="shared" si="11"/>
        <v>0</v>
      </c>
      <c r="F36" s="423">
        <f t="shared" si="11"/>
        <v>0</v>
      </c>
      <c r="G36" s="423">
        <f t="shared" si="11"/>
        <v>16</v>
      </c>
      <c r="H36" s="423">
        <f t="shared" si="11"/>
        <v>1</v>
      </c>
      <c r="I36" s="423">
        <f t="shared" si="11"/>
        <v>0</v>
      </c>
      <c r="J36" s="423">
        <f t="shared" si="11"/>
        <v>0</v>
      </c>
      <c r="K36" s="423">
        <f t="shared" si="11"/>
        <v>0</v>
      </c>
      <c r="L36" s="423">
        <f t="shared" si="11"/>
        <v>0</v>
      </c>
      <c r="M36" s="423">
        <f t="shared" si="11"/>
        <v>0</v>
      </c>
      <c r="N36" s="423">
        <f t="shared" si="11"/>
        <v>0</v>
      </c>
      <c r="O36" s="423">
        <f t="shared" si="11"/>
        <v>0</v>
      </c>
      <c r="P36" s="423">
        <f t="shared" si="11"/>
        <v>0</v>
      </c>
      <c r="Q36" s="423">
        <f t="shared" si="11"/>
        <v>0</v>
      </c>
      <c r="R36" s="423">
        <f t="shared" si="11"/>
        <v>0</v>
      </c>
      <c r="S36" s="423">
        <f t="shared" si="11"/>
        <v>0</v>
      </c>
      <c r="T36" s="423">
        <f t="shared" si="11"/>
        <v>0</v>
      </c>
      <c r="U36" s="423">
        <f t="shared" si="11"/>
        <v>0</v>
      </c>
      <c r="V36" s="592" t="s">
        <v>304</v>
      </c>
      <c r="W36" s="593"/>
    </row>
    <row r="37" spans="1:23" s="24" customFormat="1" ht="13.5" customHeight="1">
      <c r="A37" s="507" t="s">
        <v>295</v>
      </c>
      <c r="B37" s="591"/>
      <c r="C37" s="266">
        <f>SUM(D37:U37)-(I37+O37)</f>
        <v>5</v>
      </c>
      <c r="D37" s="430">
        <v>0</v>
      </c>
      <c r="E37" s="429">
        <v>0</v>
      </c>
      <c r="F37" s="429">
        <v>0</v>
      </c>
      <c r="G37" s="429">
        <v>5</v>
      </c>
      <c r="H37" s="429">
        <v>0</v>
      </c>
      <c r="I37" s="267">
        <v>0</v>
      </c>
      <c r="J37" s="266">
        <v>0</v>
      </c>
      <c r="K37" s="266">
        <v>0</v>
      </c>
      <c r="L37" s="266">
        <v>0</v>
      </c>
      <c r="M37" s="266">
        <v>0</v>
      </c>
      <c r="N37" s="266">
        <v>0</v>
      </c>
      <c r="O37" s="268">
        <v>0</v>
      </c>
      <c r="P37" s="268">
        <v>0</v>
      </c>
      <c r="Q37" s="268">
        <v>0</v>
      </c>
      <c r="R37" s="268">
        <v>0</v>
      </c>
      <c r="S37" s="268">
        <v>0</v>
      </c>
      <c r="T37" s="268">
        <v>0</v>
      </c>
      <c r="U37" s="266">
        <v>0</v>
      </c>
      <c r="V37" s="507" t="s">
        <v>295</v>
      </c>
      <c r="W37" s="591"/>
    </row>
    <row r="38" spans="1:23" s="24" customFormat="1" ht="13.5" customHeight="1">
      <c r="A38" s="507" t="s">
        <v>292</v>
      </c>
      <c r="B38" s="591"/>
      <c r="C38" s="266">
        <f>SUM(D38:U38)-(I38+O38)</f>
        <v>14</v>
      </c>
      <c r="D38" s="430">
        <v>2</v>
      </c>
      <c r="E38" s="429">
        <v>0</v>
      </c>
      <c r="F38" s="429">
        <v>0</v>
      </c>
      <c r="G38" s="429">
        <v>11</v>
      </c>
      <c r="H38" s="429">
        <v>1</v>
      </c>
      <c r="I38" s="267">
        <v>0</v>
      </c>
      <c r="J38" s="266">
        <v>0</v>
      </c>
      <c r="K38" s="266">
        <v>0</v>
      </c>
      <c r="L38" s="266">
        <v>0</v>
      </c>
      <c r="M38" s="266">
        <v>0</v>
      </c>
      <c r="N38" s="266">
        <v>0</v>
      </c>
      <c r="O38" s="268">
        <v>0</v>
      </c>
      <c r="P38" s="268">
        <v>0</v>
      </c>
      <c r="Q38" s="268">
        <v>0</v>
      </c>
      <c r="R38" s="268">
        <v>0</v>
      </c>
      <c r="S38" s="268">
        <v>0</v>
      </c>
      <c r="T38" s="268">
        <v>0</v>
      </c>
      <c r="U38" s="266">
        <v>0</v>
      </c>
      <c r="V38" s="507" t="s">
        <v>296</v>
      </c>
      <c r="W38" s="591"/>
    </row>
    <row r="39" spans="1:23" s="24" customFormat="1" ht="13.5" customHeight="1">
      <c r="A39" s="592" t="s">
        <v>305</v>
      </c>
      <c r="B39" s="593"/>
      <c r="C39" s="423">
        <f>SUM(C40+C41)</f>
        <v>134</v>
      </c>
      <c r="D39" s="424">
        <f aca="true" t="shared" si="12" ref="D39:U39">SUM(D40+D41)</f>
        <v>1</v>
      </c>
      <c r="E39" s="458">
        <f t="shared" si="12"/>
        <v>11</v>
      </c>
      <c r="F39" s="423">
        <f t="shared" si="12"/>
        <v>21</v>
      </c>
      <c r="G39" s="423">
        <f t="shared" si="12"/>
        <v>33</v>
      </c>
      <c r="H39" s="423">
        <f t="shared" si="12"/>
        <v>13</v>
      </c>
      <c r="I39" s="423">
        <f t="shared" si="12"/>
        <v>1</v>
      </c>
      <c r="J39" s="423">
        <f t="shared" si="12"/>
        <v>1</v>
      </c>
      <c r="K39" s="423">
        <f t="shared" si="12"/>
        <v>0</v>
      </c>
      <c r="L39" s="423">
        <f t="shared" si="12"/>
        <v>5</v>
      </c>
      <c r="M39" s="423">
        <f t="shared" si="12"/>
        <v>10</v>
      </c>
      <c r="N39" s="423">
        <f t="shared" si="12"/>
        <v>3</v>
      </c>
      <c r="O39" s="423">
        <f t="shared" si="12"/>
        <v>36</v>
      </c>
      <c r="P39" s="423">
        <f t="shared" si="12"/>
        <v>29</v>
      </c>
      <c r="Q39" s="423">
        <f t="shared" si="12"/>
        <v>3</v>
      </c>
      <c r="R39" s="423">
        <f t="shared" si="12"/>
        <v>2</v>
      </c>
      <c r="S39" s="423">
        <f t="shared" si="12"/>
        <v>2</v>
      </c>
      <c r="T39" s="423">
        <f t="shared" si="12"/>
        <v>0</v>
      </c>
      <c r="U39" s="423">
        <f t="shared" si="12"/>
        <v>0</v>
      </c>
      <c r="V39" s="592" t="s">
        <v>305</v>
      </c>
      <c r="W39" s="593"/>
    </row>
    <row r="40" spans="1:23" s="24" customFormat="1" ht="13.5" customHeight="1">
      <c r="A40" s="507" t="s">
        <v>291</v>
      </c>
      <c r="B40" s="591"/>
      <c r="C40" s="266">
        <f>SUM(D40:U40)-(I40+O40)</f>
        <v>75</v>
      </c>
      <c r="D40" s="430">
        <v>1</v>
      </c>
      <c r="E40" s="429">
        <v>0</v>
      </c>
      <c r="F40" s="429">
        <v>6</v>
      </c>
      <c r="G40" s="429">
        <v>14</v>
      </c>
      <c r="H40" s="429">
        <v>12</v>
      </c>
      <c r="I40" s="267">
        <v>1</v>
      </c>
      <c r="J40" s="429">
        <v>1</v>
      </c>
      <c r="K40" s="429">
        <v>0</v>
      </c>
      <c r="L40" s="429">
        <v>4</v>
      </c>
      <c r="M40" s="429">
        <v>10</v>
      </c>
      <c r="N40" s="429">
        <v>3</v>
      </c>
      <c r="O40" s="429">
        <v>24</v>
      </c>
      <c r="P40" s="429">
        <v>18</v>
      </c>
      <c r="Q40" s="429">
        <v>3</v>
      </c>
      <c r="R40" s="429">
        <v>2</v>
      </c>
      <c r="S40" s="429">
        <v>1</v>
      </c>
      <c r="T40" s="429">
        <v>0</v>
      </c>
      <c r="U40" s="266">
        <v>0</v>
      </c>
      <c r="V40" s="507" t="s">
        <v>291</v>
      </c>
      <c r="W40" s="591"/>
    </row>
    <row r="41" spans="1:23" s="24" customFormat="1" ht="13.5" customHeight="1">
      <c r="A41" s="507" t="s">
        <v>292</v>
      </c>
      <c r="B41" s="591"/>
      <c r="C41" s="266">
        <f>SUM(D41:U41)-(I41+O41)</f>
        <v>59</v>
      </c>
      <c r="D41" s="430">
        <v>0</v>
      </c>
      <c r="E41" s="429">
        <v>11</v>
      </c>
      <c r="F41" s="429">
        <v>15</v>
      </c>
      <c r="G41" s="429">
        <v>19</v>
      </c>
      <c r="H41" s="429">
        <v>1</v>
      </c>
      <c r="I41" s="267">
        <v>0</v>
      </c>
      <c r="J41" s="429">
        <v>0</v>
      </c>
      <c r="K41" s="429">
        <v>0</v>
      </c>
      <c r="L41" s="429">
        <v>1</v>
      </c>
      <c r="M41" s="429">
        <v>0</v>
      </c>
      <c r="N41" s="429">
        <v>0</v>
      </c>
      <c r="O41" s="429">
        <v>12</v>
      </c>
      <c r="P41" s="429">
        <v>11</v>
      </c>
      <c r="Q41" s="429">
        <v>0</v>
      </c>
      <c r="R41" s="429">
        <v>0</v>
      </c>
      <c r="S41" s="429">
        <v>1</v>
      </c>
      <c r="T41" s="429">
        <v>0</v>
      </c>
      <c r="U41" s="266">
        <v>0</v>
      </c>
      <c r="V41" s="507" t="s">
        <v>292</v>
      </c>
      <c r="W41" s="591"/>
    </row>
    <row r="42" spans="1:23" s="24" customFormat="1" ht="13.5" customHeight="1">
      <c r="A42" s="592" t="s">
        <v>182</v>
      </c>
      <c r="B42" s="593"/>
      <c r="C42" s="423">
        <f>SUM(C43+C44)</f>
        <v>0</v>
      </c>
      <c r="D42" s="424">
        <f aca="true" t="shared" si="13" ref="D42:U42">SUM(D43+D44)</f>
        <v>0</v>
      </c>
      <c r="E42" s="458">
        <f t="shared" si="13"/>
        <v>0</v>
      </c>
      <c r="F42" s="423">
        <f t="shared" si="13"/>
        <v>0</v>
      </c>
      <c r="G42" s="423">
        <f t="shared" si="13"/>
        <v>0</v>
      </c>
      <c r="H42" s="423">
        <f t="shared" si="13"/>
        <v>0</v>
      </c>
      <c r="I42" s="423">
        <f t="shared" si="13"/>
        <v>0</v>
      </c>
      <c r="J42" s="423">
        <f t="shared" si="13"/>
        <v>0</v>
      </c>
      <c r="K42" s="423">
        <f t="shared" si="13"/>
        <v>0</v>
      </c>
      <c r="L42" s="423">
        <f t="shared" si="13"/>
        <v>0</v>
      </c>
      <c r="M42" s="423">
        <f t="shared" si="13"/>
        <v>0</v>
      </c>
      <c r="N42" s="423">
        <f t="shared" si="13"/>
        <v>0</v>
      </c>
      <c r="O42" s="423">
        <f t="shared" si="13"/>
        <v>0</v>
      </c>
      <c r="P42" s="423">
        <f t="shared" si="13"/>
        <v>0</v>
      </c>
      <c r="Q42" s="423">
        <f t="shared" si="13"/>
        <v>0</v>
      </c>
      <c r="R42" s="423">
        <f t="shared" si="13"/>
        <v>0</v>
      </c>
      <c r="S42" s="423">
        <f t="shared" si="13"/>
        <v>0</v>
      </c>
      <c r="T42" s="423">
        <f t="shared" si="13"/>
        <v>0</v>
      </c>
      <c r="U42" s="423">
        <f t="shared" si="13"/>
        <v>0</v>
      </c>
      <c r="V42" s="592" t="s">
        <v>182</v>
      </c>
      <c r="W42" s="593"/>
    </row>
    <row r="43" spans="1:23" s="24" customFormat="1" ht="13.5" customHeight="1">
      <c r="A43" s="507" t="s">
        <v>295</v>
      </c>
      <c r="B43" s="591"/>
      <c r="C43" s="266">
        <f>SUM(D43:U43)-(I43+O43)</f>
        <v>0</v>
      </c>
      <c r="D43" s="397">
        <v>0</v>
      </c>
      <c r="E43" s="396">
        <v>0</v>
      </c>
      <c r="F43" s="268">
        <v>0</v>
      </c>
      <c r="G43" s="268">
        <v>0</v>
      </c>
      <c r="H43" s="268">
        <v>0</v>
      </c>
      <c r="I43" s="267">
        <v>0</v>
      </c>
      <c r="J43" s="266">
        <v>0</v>
      </c>
      <c r="K43" s="266">
        <v>0</v>
      </c>
      <c r="L43" s="268">
        <v>0</v>
      </c>
      <c r="M43" s="268">
        <v>0</v>
      </c>
      <c r="N43" s="268">
        <v>0</v>
      </c>
      <c r="O43" s="268">
        <v>0</v>
      </c>
      <c r="P43" s="268">
        <v>0</v>
      </c>
      <c r="Q43" s="268">
        <v>0</v>
      </c>
      <c r="R43" s="268">
        <v>0</v>
      </c>
      <c r="S43" s="268">
        <v>0</v>
      </c>
      <c r="T43" s="268">
        <v>0</v>
      </c>
      <c r="U43" s="266">
        <v>0</v>
      </c>
      <c r="V43" s="507" t="s">
        <v>295</v>
      </c>
      <c r="W43" s="591"/>
    </row>
    <row r="44" spans="1:23" s="24" customFormat="1" ht="13.5" customHeight="1">
      <c r="A44" s="507" t="s">
        <v>296</v>
      </c>
      <c r="B44" s="591"/>
      <c r="C44" s="266">
        <f>SUM(D44:U44)-(I44+O44)</f>
        <v>0</v>
      </c>
      <c r="D44" s="397">
        <v>0</v>
      </c>
      <c r="E44" s="396">
        <v>0</v>
      </c>
      <c r="F44" s="268">
        <v>0</v>
      </c>
      <c r="G44" s="268">
        <v>0</v>
      </c>
      <c r="H44" s="268">
        <v>0</v>
      </c>
      <c r="I44" s="267">
        <v>0</v>
      </c>
      <c r="J44" s="266">
        <v>0</v>
      </c>
      <c r="K44" s="266">
        <v>0</v>
      </c>
      <c r="L44" s="268">
        <v>0</v>
      </c>
      <c r="M44" s="268">
        <v>0</v>
      </c>
      <c r="N44" s="268">
        <v>0</v>
      </c>
      <c r="O44" s="268">
        <v>0</v>
      </c>
      <c r="P44" s="268">
        <v>0</v>
      </c>
      <c r="Q44" s="268">
        <v>0</v>
      </c>
      <c r="R44" s="268">
        <v>0</v>
      </c>
      <c r="S44" s="268">
        <v>0</v>
      </c>
      <c r="T44" s="268">
        <v>0</v>
      </c>
      <c r="U44" s="266">
        <v>0</v>
      </c>
      <c r="V44" s="507" t="s">
        <v>296</v>
      </c>
      <c r="W44" s="591"/>
    </row>
    <row r="45" spans="1:23" s="28" customFormat="1" ht="9" customHeight="1">
      <c r="A45" s="39"/>
      <c r="B45" s="259"/>
      <c r="C45" s="269"/>
      <c r="D45" s="422"/>
      <c r="E45" s="269"/>
      <c r="F45" s="269"/>
      <c r="G45" s="269"/>
      <c r="H45" s="269"/>
      <c r="I45" s="269"/>
      <c r="J45" s="269"/>
      <c r="K45" s="269"/>
      <c r="L45" s="269"/>
      <c r="M45" s="269"/>
      <c r="N45" s="269"/>
      <c r="O45" s="269"/>
      <c r="P45" s="269"/>
      <c r="Q45" s="269"/>
      <c r="R45" s="269"/>
      <c r="S45" s="269"/>
      <c r="T45" s="269"/>
      <c r="U45" s="269"/>
      <c r="V45" s="270"/>
      <c r="W45" s="271"/>
    </row>
    <row r="46" spans="1:2" ht="12.75">
      <c r="A46" s="24"/>
      <c r="B46" s="24"/>
    </row>
  </sheetData>
  <sheetProtection/>
  <mergeCells count="98">
    <mergeCell ref="A44:B44"/>
    <mergeCell ref="V44:W44"/>
    <mergeCell ref="A36:B36"/>
    <mergeCell ref="V36:W36"/>
    <mergeCell ref="A37:B37"/>
    <mergeCell ref="V35:W35"/>
    <mergeCell ref="A41:B41"/>
    <mergeCell ref="A40:B40"/>
    <mergeCell ref="A39:B39"/>
    <mergeCell ref="V41:W41"/>
    <mergeCell ref="M1:W1"/>
    <mergeCell ref="A42:B42"/>
    <mergeCell ref="V42:W42"/>
    <mergeCell ref="A43:B43"/>
    <mergeCell ref="V43:W43"/>
    <mergeCell ref="A32:B32"/>
    <mergeCell ref="V32:W32"/>
    <mergeCell ref="V37:W37"/>
    <mergeCell ref="A38:B38"/>
    <mergeCell ref="V38:W38"/>
    <mergeCell ref="A33:B33"/>
    <mergeCell ref="V33:W33"/>
    <mergeCell ref="A34:B34"/>
    <mergeCell ref="V34:W34"/>
    <mergeCell ref="A35:B35"/>
    <mergeCell ref="A29:B29"/>
    <mergeCell ref="V29:W29"/>
    <mergeCell ref="A30:B30"/>
    <mergeCell ref="V30:W30"/>
    <mergeCell ref="A31:B31"/>
    <mergeCell ref="A26:B26"/>
    <mergeCell ref="V26:W26"/>
    <mergeCell ref="A27:B27"/>
    <mergeCell ref="V27:W27"/>
    <mergeCell ref="A28:B28"/>
    <mergeCell ref="V28:W28"/>
    <mergeCell ref="A23:B23"/>
    <mergeCell ref="V23:W23"/>
    <mergeCell ref="A24:B24"/>
    <mergeCell ref="V24:W24"/>
    <mergeCell ref="A25:B25"/>
    <mergeCell ref="V25:W25"/>
    <mergeCell ref="A20:B20"/>
    <mergeCell ref="V20:W20"/>
    <mergeCell ref="A21:B21"/>
    <mergeCell ref="V21:W21"/>
    <mergeCell ref="A22:B22"/>
    <mergeCell ref="V22:W22"/>
    <mergeCell ref="A17:B17"/>
    <mergeCell ref="V17:W17"/>
    <mergeCell ref="A18:B18"/>
    <mergeCell ref="V18:W18"/>
    <mergeCell ref="A19:B19"/>
    <mergeCell ref="V19:W19"/>
    <mergeCell ref="A14:B14"/>
    <mergeCell ref="V14:W14"/>
    <mergeCell ref="A15:B15"/>
    <mergeCell ref="V15:W15"/>
    <mergeCell ref="A16:B16"/>
    <mergeCell ref="V16:W16"/>
    <mergeCell ref="A10:B10"/>
    <mergeCell ref="V10:W10"/>
    <mergeCell ref="A12:B12"/>
    <mergeCell ref="V12:W12"/>
    <mergeCell ref="A13:B13"/>
    <mergeCell ref="V13:W13"/>
    <mergeCell ref="A9:B9"/>
    <mergeCell ref="V9:W9"/>
    <mergeCell ref="U3:U6"/>
    <mergeCell ref="V3:W6"/>
    <mergeCell ref="R4:R6"/>
    <mergeCell ref="S4:S6"/>
    <mergeCell ref="T4:T6"/>
    <mergeCell ref="O4:O6"/>
    <mergeCell ref="I4:I6"/>
    <mergeCell ref="J4:J6"/>
    <mergeCell ref="E3:E6"/>
    <mergeCell ref="A8:B8"/>
    <mergeCell ref="F3:F6"/>
    <mergeCell ref="G3:G6"/>
    <mergeCell ref="H3:H6"/>
    <mergeCell ref="I3:K3"/>
    <mergeCell ref="M3:M6"/>
    <mergeCell ref="N3:N6"/>
    <mergeCell ref="O3:T3"/>
    <mergeCell ref="P4:P6"/>
    <mergeCell ref="K4:K6"/>
    <mergeCell ref="L3:L6"/>
    <mergeCell ref="A1:L1"/>
    <mergeCell ref="A3:B6"/>
    <mergeCell ref="C3:C6"/>
    <mergeCell ref="D3:D6"/>
    <mergeCell ref="V40:W40"/>
    <mergeCell ref="V39:W39"/>
    <mergeCell ref="V31:W31"/>
    <mergeCell ref="V8:W8"/>
    <mergeCell ref="Q4:Q6"/>
    <mergeCell ref="A2:C2"/>
  </mergeCells>
  <printOptions/>
  <pageMargins left="0.75" right="0.5" top="0.98" bottom="1" header="0.512" footer="0.512"/>
  <pageSetup horizontalDpi="600" verticalDpi="600" orientation="portrait" paperSize="9" scale="73" r:id="rId1"/>
  <colBreaks count="1" manualBreakCount="1">
    <brk id="12" max="33" man="1"/>
  </colBreaks>
  <ignoredErrors>
    <ignoredError sqref="C15:C31 I15:I18 C33:C44" formula="1"/>
  </ignoredErrors>
</worksheet>
</file>

<file path=xl/worksheets/sheet12.xml><?xml version="1.0" encoding="utf-8"?>
<worksheet xmlns="http://schemas.openxmlformats.org/spreadsheetml/2006/main" xmlns:r="http://schemas.openxmlformats.org/officeDocument/2006/relationships">
  <sheetPr>
    <tabColor rgb="FFFFC000"/>
  </sheetPr>
  <dimension ref="A1:AB73"/>
  <sheetViews>
    <sheetView showGridLines="0" zoomScaleSheetLayoutView="100" zoomScalePageLayoutView="0" workbookViewId="0" topLeftCell="A1">
      <pane ySplit="5" topLeftCell="A6" activePane="bottomLeft" state="frozen"/>
      <selection pane="topLeft" activeCell="A1" sqref="A1"/>
      <selection pane="bottomLeft" activeCell="N1" sqref="N1:Y45"/>
    </sheetView>
  </sheetViews>
  <sheetFormatPr defaultColWidth="9.00390625" defaultRowHeight="13.5"/>
  <cols>
    <col min="1" max="1" width="6.00390625" style="32" bestFit="1" customWidth="1"/>
    <col min="2" max="2" width="4.125" style="32" bestFit="1" customWidth="1"/>
    <col min="3" max="3" width="8.75390625" style="32" customWidth="1"/>
    <col min="4" max="8" width="7.50390625" style="32" customWidth="1"/>
    <col min="9" max="9" width="8.25390625" style="32" customWidth="1"/>
    <col min="10" max="13" width="8.125" style="32" customWidth="1"/>
    <col min="14" max="16" width="8.75390625" style="32" customWidth="1"/>
    <col min="17" max="17" width="8.875" style="32" customWidth="1"/>
    <col min="18" max="20" width="8.125" style="32" customWidth="1"/>
    <col min="21" max="21" width="9.375" style="32" customWidth="1"/>
    <col min="22" max="22" width="9.50390625" style="32" customWidth="1"/>
    <col min="23" max="23" width="9.375" style="32" customWidth="1"/>
    <col min="24" max="24" width="3.75390625" style="32" customWidth="1"/>
    <col min="25" max="25" width="5.625" style="32" customWidth="1"/>
    <col min="26" max="16384" width="9.00390625" style="32" customWidth="1"/>
  </cols>
  <sheetData>
    <row r="1" spans="1:25" s="215" customFormat="1" ht="16.5" customHeight="1">
      <c r="A1" s="501" t="s">
        <v>306</v>
      </c>
      <c r="B1" s="501"/>
      <c r="C1" s="501"/>
      <c r="D1" s="501"/>
      <c r="E1" s="501"/>
      <c r="F1" s="501"/>
      <c r="G1" s="501"/>
      <c r="H1" s="501"/>
      <c r="I1" s="501"/>
      <c r="J1" s="501"/>
      <c r="K1" s="501"/>
      <c r="L1" s="501"/>
      <c r="M1" s="501"/>
      <c r="N1" s="631" t="s">
        <v>307</v>
      </c>
      <c r="O1" s="631"/>
      <c r="P1" s="631"/>
      <c r="Q1" s="631"/>
      <c r="R1" s="631"/>
      <c r="S1" s="631"/>
      <c r="T1" s="631"/>
      <c r="U1" s="631"/>
      <c r="V1" s="631"/>
      <c r="W1" s="631"/>
      <c r="X1" s="631"/>
      <c r="Y1" s="631"/>
    </row>
    <row r="2" spans="1:25" s="22" customFormat="1" ht="12.75">
      <c r="A2" s="607" t="s">
        <v>130</v>
      </c>
      <c r="B2" s="607"/>
      <c r="C2" s="607"/>
      <c r="D2" s="19"/>
      <c r="E2" s="19"/>
      <c r="F2" s="19"/>
      <c r="G2" s="19"/>
      <c r="H2" s="19"/>
      <c r="I2" s="19"/>
      <c r="J2" s="19"/>
      <c r="K2" s="19"/>
      <c r="X2" s="19"/>
      <c r="Y2" s="216" t="s">
        <v>269</v>
      </c>
    </row>
    <row r="3" spans="1:26" s="221" customFormat="1" ht="15" customHeight="1">
      <c r="A3" s="585" t="s">
        <v>203</v>
      </c>
      <c r="B3" s="586"/>
      <c r="C3" s="502" t="s">
        <v>308</v>
      </c>
      <c r="D3" s="608" t="s">
        <v>497</v>
      </c>
      <c r="E3" s="494" t="s">
        <v>309</v>
      </c>
      <c r="F3" s="611" t="s">
        <v>498</v>
      </c>
      <c r="G3" s="494" t="s">
        <v>310</v>
      </c>
      <c r="H3" s="494" t="s">
        <v>311</v>
      </c>
      <c r="I3" s="560" t="s">
        <v>312</v>
      </c>
      <c r="J3" s="615" t="s">
        <v>313</v>
      </c>
      <c r="K3" s="582" t="s">
        <v>499</v>
      </c>
      <c r="L3" s="615" t="s">
        <v>500</v>
      </c>
      <c r="M3" s="582" t="s">
        <v>314</v>
      </c>
      <c r="N3" s="611" t="s">
        <v>501</v>
      </c>
      <c r="O3" s="560" t="s">
        <v>315</v>
      </c>
      <c r="P3" s="560" t="s">
        <v>502</v>
      </c>
      <c r="Q3" s="628" t="s">
        <v>503</v>
      </c>
      <c r="R3" s="611" t="s">
        <v>504</v>
      </c>
      <c r="S3" s="612" t="s">
        <v>505</v>
      </c>
      <c r="T3" s="615" t="s">
        <v>316</v>
      </c>
      <c r="U3" s="622" t="s">
        <v>317</v>
      </c>
      <c r="V3" s="623" t="s">
        <v>318</v>
      </c>
      <c r="W3" s="582" t="s">
        <v>281</v>
      </c>
      <c r="X3" s="585" t="s">
        <v>203</v>
      </c>
      <c r="Y3" s="586"/>
      <c r="Z3" s="272"/>
    </row>
    <row r="4" spans="1:26" s="221" customFormat="1" ht="15" customHeight="1">
      <c r="A4" s="587"/>
      <c r="B4" s="588"/>
      <c r="C4" s="507"/>
      <c r="D4" s="609"/>
      <c r="E4" s="495"/>
      <c r="F4" s="563"/>
      <c r="G4" s="495"/>
      <c r="H4" s="495"/>
      <c r="I4" s="618"/>
      <c r="J4" s="620"/>
      <c r="K4" s="583"/>
      <c r="L4" s="620"/>
      <c r="M4" s="583"/>
      <c r="N4" s="563"/>
      <c r="O4" s="583"/>
      <c r="P4" s="618"/>
      <c r="Q4" s="629"/>
      <c r="R4" s="563"/>
      <c r="S4" s="613"/>
      <c r="T4" s="616"/>
      <c r="U4" s="616"/>
      <c r="V4" s="624"/>
      <c r="W4" s="583"/>
      <c r="X4" s="587"/>
      <c r="Y4" s="588"/>
      <c r="Z4" s="272"/>
    </row>
    <row r="5" spans="1:26" s="221" customFormat="1" ht="15" customHeight="1">
      <c r="A5" s="589"/>
      <c r="B5" s="590"/>
      <c r="C5" s="504"/>
      <c r="D5" s="610"/>
      <c r="E5" s="496"/>
      <c r="F5" s="564"/>
      <c r="G5" s="496"/>
      <c r="H5" s="496"/>
      <c r="I5" s="619"/>
      <c r="J5" s="621"/>
      <c r="K5" s="584"/>
      <c r="L5" s="621"/>
      <c r="M5" s="584"/>
      <c r="N5" s="564"/>
      <c r="O5" s="584"/>
      <c r="P5" s="619"/>
      <c r="Q5" s="630"/>
      <c r="R5" s="564"/>
      <c r="S5" s="614"/>
      <c r="T5" s="617"/>
      <c r="U5" s="617"/>
      <c r="V5" s="625"/>
      <c r="W5" s="584"/>
      <c r="X5" s="589"/>
      <c r="Y5" s="590"/>
      <c r="Z5" s="272"/>
    </row>
    <row r="6" spans="1:26" s="24" customFormat="1" ht="8.25" customHeight="1">
      <c r="A6" s="273"/>
      <c r="B6" s="274"/>
      <c r="C6" s="25"/>
      <c r="D6" s="25"/>
      <c r="E6" s="275"/>
      <c r="F6" s="275"/>
      <c r="G6" s="275"/>
      <c r="H6" s="275"/>
      <c r="I6" s="275"/>
      <c r="J6" s="275"/>
      <c r="K6" s="275"/>
      <c r="L6" s="275"/>
      <c r="M6" s="275"/>
      <c r="N6" s="275"/>
      <c r="O6" s="275"/>
      <c r="P6" s="275"/>
      <c r="Q6" s="275"/>
      <c r="R6" s="275"/>
      <c r="S6" s="275"/>
      <c r="T6" s="275"/>
      <c r="U6" s="275"/>
      <c r="V6" s="275"/>
      <c r="W6" s="275"/>
      <c r="X6" s="276"/>
      <c r="Y6" s="277"/>
      <c r="Z6" s="23"/>
    </row>
    <row r="7" spans="1:26" s="28" customFormat="1" ht="13.5" customHeight="1">
      <c r="A7" s="594" t="s">
        <v>319</v>
      </c>
      <c r="B7" s="595"/>
      <c r="C7" s="357">
        <f>SUM(C8+C9)</f>
        <v>1068</v>
      </c>
      <c r="D7" s="420">
        <f>SUM(D8+D9)</f>
        <v>8</v>
      </c>
      <c r="E7" s="357">
        <f aca="true" t="shared" si="0" ref="E7:W7">SUM(E8+E9)</f>
        <v>3</v>
      </c>
      <c r="F7" s="357">
        <f t="shared" si="0"/>
        <v>0</v>
      </c>
      <c r="G7" s="357">
        <f t="shared" si="0"/>
        <v>139</v>
      </c>
      <c r="H7" s="357">
        <f t="shared" si="0"/>
        <v>312</v>
      </c>
      <c r="I7" s="357">
        <f t="shared" si="0"/>
        <v>10</v>
      </c>
      <c r="J7" s="357">
        <f t="shared" si="0"/>
        <v>7</v>
      </c>
      <c r="K7" s="357">
        <f t="shared" si="0"/>
        <v>45</v>
      </c>
      <c r="L7" s="357">
        <f t="shared" si="0"/>
        <v>158</v>
      </c>
      <c r="M7" s="357">
        <f t="shared" si="0"/>
        <v>12</v>
      </c>
      <c r="N7" s="357">
        <f t="shared" si="0"/>
        <v>6</v>
      </c>
      <c r="O7" s="357">
        <f t="shared" si="0"/>
        <v>20</v>
      </c>
      <c r="P7" s="357">
        <f t="shared" si="0"/>
        <v>76</v>
      </c>
      <c r="Q7" s="357">
        <f t="shared" si="0"/>
        <v>37</v>
      </c>
      <c r="R7" s="357">
        <f t="shared" si="0"/>
        <v>3</v>
      </c>
      <c r="S7" s="357">
        <f t="shared" si="0"/>
        <v>57</v>
      </c>
      <c r="T7" s="357">
        <f t="shared" si="0"/>
        <v>21</v>
      </c>
      <c r="U7" s="357">
        <f t="shared" si="0"/>
        <v>44</v>
      </c>
      <c r="V7" s="357">
        <f t="shared" si="0"/>
        <v>104</v>
      </c>
      <c r="W7" s="357">
        <f t="shared" si="0"/>
        <v>6</v>
      </c>
      <c r="X7" s="626" t="s">
        <v>319</v>
      </c>
      <c r="Y7" s="627"/>
      <c r="Z7" s="278"/>
    </row>
    <row r="8" spans="1:26" s="24" customFormat="1" ht="13.5" customHeight="1">
      <c r="A8" s="507" t="s">
        <v>320</v>
      </c>
      <c r="B8" s="591"/>
      <c r="C8" s="100">
        <f>SUM(C13+C16+C19+C22+C25+C28+C31+C34+C37+C40+C43)</f>
        <v>694</v>
      </c>
      <c r="D8" s="330">
        <f>SUM(D13+D16+D19+D22+D25+D28+D31+D34+D37+D40+D43)</f>
        <v>8</v>
      </c>
      <c r="E8" s="100">
        <f aca="true" t="shared" si="1" ref="E8:W8">SUM(E13+E16+E19+E22+E25+E28+E31+E34+E37+E40+E43)</f>
        <v>2</v>
      </c>
      <c r="F8" s="100">
        <f t="shared" si="1"/>
        <v>0</v>
      </c>
      <c r="G8" s="100">
        <f t="shared" si="1"/>
        <v>133</v>
      </c>
      <c r="H8" s="100">
        <f t="shared" si="1"/>
        <v>208</v>
      </c>
      <c r="I8" s="100">
        <f t="shared" si="1"/>
        <v>9</v>
      </c>
      <c r="J8" s="100">
        <f t="shared" si="1"/>
        <v>4</v>
      </c>
      <c r="K8" s="100">
        <f t="shared" si="1"/>
        <v>38</v>
      </c>
      <c r="L8" s="100">
        <f t="shared" si="1"/>
        <v>84</v>
      </c>
      <c r="M8" s="100">
        <f t="shared" si="1"/>
        <v>1</v>
      </c>
      <c r="N8" s="100">
        <f t="shared" si="1"/>
        <v>1</v>
      </c>
      <c r="O8" s="100">
        <f t="shared" si="1"/>
        <v>15</v>
      </c>
      <c r="P8" s="100">
        <f t="shared" si="1"/>
        <v>37</v>
      </c>
      <c r="Q8" s="100">
        <f t="shared" si="1"/>
        <v>19</v>
      </c>
      <c r="R8" s="100">
        <f t="shared" si="1"/>
        <v>1</v>
      </c>
      <c r="S8" s="100">
        <f t="shared" si="1"/>
        <v>11</v>
      </c>
      <c r="T8" s="100">
        <f t="shared" si="1"/>
        <v>9</v>
      </c>
      <c r="U8" s="100">
        <f t="shared" si="1"/>
        <v>33</v>
      </c>
      <c r="V8" s="100">
        <f t="shared" si="1"/>
        <v>76</v>
      </c>
      <c r="W8" s="100">
        <f t="shared" si="1"/>
        <v>5</v>
      </c>
      <c r="X8" s="507" t="s">
        <v>320</v>
      </c>
      <c r="Y8" s="591"/>
      <c r="Z8" s="23"/>
    </row>
    <row r="9" spans="1:26" s="24" customFormat="1" ht="13.5" customHeight="1">
      <c r="A9" s="507" t="s">
        <v>321</v>
      </c>
      <c r="B9" s="591"/>
      <c r="C9" s="100">
        <f>SUM(C14+C17+C20+C23+C26+C29+C32+C35+C38+C41+C44)</f>
        <v>374</v>
      </c>
      <c r="D9" s="330">
        <f aca="true" t="shared" si="2" ref="D9:W9">SUM(D14+D17+D20+D23+D26+D29+D32+D35+D38+D41+D44)</f>
        <v>0</v>
      </c>
      <c r="E9" s="100">
        <f t="shared" si="2"/>
        <v>1</v>
      </c>
      <c r="F9" s="100">
        <f t="shared" si="2"/>
        <v>0</v>
      </c>
      <c r="G9" s="100">
        <f t="shared" si="2"/>
        <v>6</v>
      </c>
      <c r="H9" s="100">
        <f t="shared" si="2"/>
        <v>104</v>
      </c>
      <c r="I9" s="100">
        <f t="shared" si="2"/>
        <v>1</v>
      </c>
      <c r="J9" s="100">
        <f t="shared" si="2"/>
        <v>3</v>
      </c>
      <c r="K9" s="100">
        <f t="shared" si="2"/>
        <v>7</v>
      </c>
      <c r="L9" s="100">
        <f t="shared" si="2"/>
        <v>74</v>
      </c>
      <c r="M9" s="100">
        <f t="shared" si="2"/>
        <v>11</v>
      </c>
      <c r="N9" s="100">
        <f t="shared" si="2"/>
        <v>5</v>
      </c>
      <c r="O9" s="100">
        <f t="shared" si="2"/>
        <v>5</v>
      </c>
      <c r="P9" s="100">
        <f t="shared" si="2"/>
        <v>39</v>
      </c>
      <c r="Q9" s="100">
        <f t="shared" si="2"/>
        <v>18</v>
      </c>
      <c r="R9" s="100">
        <f t="shared" si="2"/>
        <v>2</v>
      </c>
      <c r="S9" s="100">
        <f t="shared" si="2"/>
        <v>46</v>
      </c>
      <c r="T9" s="100">
        <f t="shared" si="2"/>
        <v>12</v>
      </c>
      <c r="U9" s="100">
        <f t="shared" si="2"/>
        <v>11</v>
      </c>
      <c r="V9" s="100">
        <f t="shared" si="2"/>
        <v>28</v>
      </c>
      <c r="W9" s="100">
        <f t="shared" si="2"/>
        <v>1</v>
      </c>
      <c r="X9" s="507" t="s">
        <v>321</v>
      </c>
      <c r="Y9" s="591"/>
      <c r="Z9" s="23"/>
    </row>
    <row r="10" spans="1:26" s="24" customFormat="1" ht="13.5" customHeight="1">
      <c r="A10" s="507" t="s">
        <v>322</v>
      </c>
      <c r="B10" s="591"/>
      <c r="C10" s="100">
        <f>SUM(D10:W10)</f>
        <v>227</v>
      </c>
      <c r="D10" s="330">
        <v>1</v>
      </c>
      <c r="E10" s="100">
        <v>0</v>
      </c>
      <c r="F10" s="100">
        <v>0</v>
      </c>
      <c r="G10" s="100">
        <v>29</v>
      </c>
      <c r="H10" s="100">
        <v>74</v>
      </c>
      <c r="I10" s="100">
        <v>6</v>
      </c>
      <c r="J10" s="100">
        <v>2</v>
      </c>
      <c r="K10" s="100">
        <v>12</v>
      </c>
      <c r="L10" s="100">
        <v>16</v>
      </c>
      <c r="M10" s="100">
        <v>0</v>
      </c>
      <c r="N10" s="100">
        <v>0</v>
      </c>
      <c r="O10" s="100">
        <v>3</v>
      </c>
      <c r="P10" s="100">
        <v>18</v>
      </c>
      <c r="Q10" s="100">
        <v>5</v>
      </c>
      <c r="R10" s="100">
        <v>0</v>
      </c>
      <c r="S10" s="100">
        <v>3</v>
      </c>
      <c r="T10" s="100">
        <v>0</v>
      </c>
      <c r="U10" s="100">
        <v>10</v>
      </c>
      <c r="V10" s="100">
        <v>46</v>
      </c>
      <c r="W10" s="100">
        <v>2</v>
      </c>
      <c r="X10" s="507" t="s">
        <v>322</v>
      </c>
      <c r="Y10" s="591"/>
      <c r="Z10" s="23"/>
    </row>
    <row r="11" spans="1:26" s="24" customFormat="1" ht="9" customHeight="1">
      <c r="A11" s="46"/>
      <c r="B11" s="265"/>
      <c r="C11" s="100"/>
      <c r="D11" s="330"/>
      <c r="E11" s="100"/>
      <c r="F11" s="100"/>
      <c r="G11" s="100"/>
      <c r="H11" s="100"/>
      <c r="I11" s="100"/>
      <c r="J11" s="100"/>
      <c r="K11" s="100"/>
      <c r="L11" s="100"/>
      <c r="M11" s="100"/>
      <c r="N11" s="100"/>
      <c r="O11" s="100"/>
      <c r="P11" s="100"/>
      <c r="Q11" s="100"/>
      <c r="R11" s="100"/>
      <c r="S11" s="100"/>
      <c r="T11" s="100"/>
      <c r="U11" s="100"/>
      <c r="V11" s="100"/>
      <c r="W11" s="100"/>
      <c r="X11" s="46"/>
      <c r="Y11" s="265"/>
      <c r="Z11" s="23"/>
    </row>
    <row r="12" spans="1:26" s="24" customFormat="1" ht="13.5" customHeight="1">
      <c r="A12" s="605" t="s">
        <v>293</v>
      </c>
      <c r="B12" s="606"/>
      <c r="C12" s="423">
        <f>SUM(C13+C14)</f>
        <v>281</v>
      </c>
      <c r="D12" s="424">
        <f aca="true" t="shared" si="3" ref="D12:W12">SUM(D13+D14)</f>
        <v>1</v>
      </c>
      <c r="E12" s="423">
        <f t="shared" si="3"/>
        <v>1</v>
      </c>
      <c r="F12" s="423">
        <f t="shared" si="3"/>
        <v>0</v>
      </c>
      <c r="G12" s="423">
        <f t="shared" si="3"/>
        <v>23</v>
      </c>
      <c r="H12" s="423">
        <f t="shared" si="3"/>
        <v>67</v>
      </c>
      <c r="I12" s="423">
        <f t="shared" si="3"/>
        <v>1</v>
      </c>
      <c r="J12" s="423">
        <f t="shared" si="3"/>
        <v>0</v>
      </c>
      <c r="K12" s="423">
        <f t="shared" si="3"/>
        <v>13</v>
      </c>
      <c r="L12" s="423">
        <f t="shared" si="3"/>
        <v>43</v>
      </c>
      <c r="M12" s="423">
        <f t="shared" si="3"/>
        <v>1</v>
      </c>
      <c r="N12" s="423">
        <f t="shared" si="3"/>
        <v>0</v>
      </c>
      <c r="O12" s="423">
        <f t="shared" si="3"/>
        <v>2</v>
      </c>
      <c r="P12" s="423">
        <f t="shared" si="3"/>
        <v>21</v>
      </c>
      <c r="Q12" s="423">
        <f t="shared" si="3"/>
        <v>20</v>
      </c>
      <c r="R12" s="423">
        <f t="shared" si="3"/>
        <v>1</v>
      </c>
      <c r="S12" s="423">
        <f t="shared" si="3"/>
        <v>13</v>
      </c>
      <c r="T12" s="423">
        <f t="shared" si="3"/>
        <v>3</v>
      </c>
      <c r="U12" s="423">
        <f t="shared" si="3"/>
        <v>5</v>
      </c>
      <c r="V12" s="423">
        <f t="shared" si="3"/>
        <v>60</v>
      </c>
      <c r="W12" s="423">
        <f t="shared" si="3"/>
        <v>6</v>
      </c>
      <c r="X12" s="605" t="s">
        <v>293</v>
      </c>
      <c r="Y12" s="606"/>
      <c r="Z12" s="23"/>
    </row>
    <row r="13" spans="1:26" s="24" customFormat="1" ht="13.5" customHeight="1">
      <c r="A13" s="507" t="s">
        <v>320</v>
      </c>
      <c r="B13" s="591"/>
      <c r="C13" s="266">
        <f>SUM(D13:W13)</f>
        <v>184</v>
      </c>
      <c r="D13" s="430">
        <v>1</v>
      </c>
      <c r="E13" s="429">
        <v>0</v>
      </c>
      <c r="F13" s="429">
        <v>0</v>
      </c>
      <c r="G13" s="429">
        <v>23</v>
      </c>
      <c r="H13" s="429">
        <v>45</v>
      </c>
      <c r="I13" s="429">
        <v>1</v>
      </c>
      <c r="J13" s="429">
        <v>0</v>
      </c>
      <c r="K13" s="429">
        <v>10</v>
      </c>
      <c r="L13" s="429">
        <v>23</v>
      </c>
      <c r="M13" s="429">
        <v>0</v>
      </c>
      <c r="N13" s="429">
        <v>0</v>
      </c>
      <c r="O13" s="429">
        <v>1</v>
      </c>
      <c r="P13" s="429">
        <v>8</v>
      </c>
      <c r="Q13" s="429">
        <v>11</v>
      </c>
      <c r="R13" s="429">
        <v>1</v>
      </c>
      <c r="S13" s="429">
        <v>3</v>
      </c>
      <c r="T13" s="429">
        <v>2</v>
      </c>
      <c r="U13" s="429">
        <v>4</v>
      </c>
      <c r="V13" s="429">
        <v>46</v>
      </c>
      <c r="W13" s="429">
        <v>5</v>
      </c>
      <c r="X13" s="507" t="s">
        <v>320</v>
      </c>
      <c r="Y13" s="591"/>
      <c r="Z13" s="23"/>
    </row>
    <row r="14" spans="1:26" s="24" customFormat="1" ht="13.5" customHeight="1">
      <c r="A14" s="507" t="s">
        <v>321</v>
      </c>
      <c r="B14" s="591"/>
      <c r="C14" s="266">
        <f aca="true" t="shared" si="4" ref="C14:C44">SUM(D14:W14)</f>
        <v>97</v>
      </c>
      <c r="D14" s="430">
        <v>0</v>
      </c>
      <c r="E14" s="429">
        <v>1</v>
      </c>
      <c r="F14" s="429">
        <v>0</v>
      </c>
      <c r="G14" s="429">
        <v>0</v>
      </c>
      <c r="H14" s="429">
        <v>22</v>
      </c>
      <c r="I14" s="429">
        <v>0</v>
      </c>
      <c r="J14" s="429">
        <v>0</v>
      </c>
      <c r="K14" s="429">
        <v>3</v>
      </c>
      <c r="L14" s="429">
        <v>20</v>
      </c>
      <c r="M14" s="429">
        <v>1</v>
      </c>
      <c r="N14" s="429">
        <v>0</v>
      </c>
      <c r="O14" s="429">
        <v>1</v>
      </c>
      <c r="P14" s="429">
        <v>13</v>
      </c>
      <c r="Q14" s="429">
        <v>9</v>
      </c>
      <c r="R14" s="429">
        <v>0</v>
      </c>
      <c r="S14" s="429">
        <v>10</v>
      </c>
      <c r="T14" s="429">
        <v>1</v>
      </c>
      <c r="U14" s="429">
        <v>1</v>
      </c>
      <c r="V14" s="429">
        <v>14</v>
      </c>
      <c r="W14" s="429">
        <v>1</v>
      </c>
      <c r="X14" s="507" t="s">
        <v>323</v>
      </c>
      <c r="Y14" s="591"/>
      <c r="Z14" s="23"/>
    </row>
    <row r="15" spans="1:26" s="24" customFormat="1" ht="13.5" customHeight="1">
      <c r="A15" s="605" t="s">
        <v>297</v>
      </c>
      <c r="B15" s="606"/>
      <c r="C15" s="423">
        <f>SUM(C16+C17)</f>
        <v>110</v>
      </c>
      <c r="D15" s="424">
        <f aca="true" t="shared" si="5" ref="D15:W15">SUM(D16+D17)</f>
        <v>6</v>
      </c>
      <c r="E15" s="423">
        <f t="shared" si="5"/>
        <v>0</v>
      </c>
      <c r="F15" s="423">
        <f t="shared" si="5"/>
        <v>0</v>
      </c>
      <c r="G15" s="423">
        <f t="shared" si="5"/>
        <v>9</v>
      </c>
      <c r="H15" s="423">
        <f t="shared" si="5"/>
        <v>33</v>
      </c>
      <c r="I15" s="423">
        <f t="shared" si="5"/>
        <v>0</v>
      </c>
      <c r="J15" s="423">
        <f t="shared" si="5"/>
        <v>1</v>
      </c>
      <c r="K15" s="423">
        <f t="shared" si="5"/>
        <v>2</v>
      </c>
      <c r="L15" s="423">
        <f t="shared" si="5"/>
        <v>20</v>
      </c>
      <c r="M15" s="423">
        <f t="shared" si="5"/>
        <v>0</v>
      </c>
      <c r="N15" s="423">
        <f t="shared" si="5"/>
        <v>0</v>
      </c>
      <c r="O15" s="423">
        <f t="shared" si="5"/>
        <v>0</v>
      </c>
      <c r="P15" s="423">
        <f t="shared" si="5"/>
        <v>9</v>
      </c>
      <c r="Q15" s="423">
        <f t="shared" si="5"/>
        <v>6</v>
      </c>
      <c r="R15" s="423">
        <f t="shared" si="5"/>
        <v>0</v>
      </c>
      <c r="S15" s="423">
        <f t="shared" si="5"/>
        <v>8</v>
      </c>
      <c r="T15" s="423">
        <f t="shared" si="5"/>
        <v>6</v>
      </c>
      <c r="U15" s="423">
        <f t="shared" si="5"/>
        <v>2</v>
      </c>
      <c r="V15" s="423">
        <f t="shared" si="5"/>
        <v>8</v>
      </c>
      <c r="W15" s="423">
        <f t="shared" si="5"/>
        <v>0</v>
      </c>
      <c r="X15" s="605" t="s">
        <v>297</v>
      </c>
      <c r="Y15" s="606"/>
      <c r="Z15" s="23"/>
    </row>
    <row r="16" spans="1:26" s="24" customFormat="1" ht="13.5" customHeight="1">
      <c r="A16" s="507" t="s">
        <v>320</v>
      </c>
      <c r="B16" s="591"/>
      <c r="C16" s="266">
        <f t="shared" si="4"/>
        <v>64</v>
      </c>
      <c r="D16" s="430">
        <v>6</v>
      </c>
      <c r="E16" s="429">
        <v>0</v>
      </c>
      <c r="F16" s="429">
        <v>0</v>
      </c>
      <c r="G16" s="429">
        <v>8</v>
      </c>
      <c r="H16" s="429">
        <v>17</v>
      </c>
      <c r="I16" s="429">
        <v>0</v>
      </c>
      <c r="J16" s="429">
        <v>1</v>
      </c>
      <c r="K16" s="429">
        <v>2</v>
      </c>
      <c r="L16" s="429">
        <v>11</v>
      </c>
      <c r="M16" s="429">
        <v>0</v>
      </c>
      <c r="N16" s="429">
        <v>0</v>
      </c>
      <c r="O16" s="429">
        <v>0</v>
      </c>
      <c r="P16" s="429">
        <v>6</v>
      </c>
      <c r="Q16" s="429">
        <v>4</v>
      </c>
      <c r="R16" s="429">
        <v>0</v>
      </c>
      <c r="S16" s="429">
        <v>2</v>
      </c>
      <c r="T16" s="429">
        <v>2</v>
      </c>
      <c r="U16" s="429">
        <v>0</v>
      </c>
      <c r="V16" s="429">
        <v>5</v>
      </c>
      <c r="W16" s="429">
        <v>0</v>
      </c>
      <c r="X16" s="507" t="s">
        <v>320</v>
      </c>
      <c r="Y16" s="591"/>
      <c r="Z16" s="23"/>
    </row>
    <row r="17" spans="1:26" s="24" customFormat="1" ht="13.5" customHeight="1">
      <c r="A17" s="507" t="s">
        <v>321</v>
      </c>
      <c r="B17" s="591"/>
      <c r="C17" s="266">
        <f t="shared" si="4"/>
        <v>46</v>
      </c>
      <c r="D17" s="430">
        <v>0</v>
      </c>
      <c r="E17" s="429">
        <v>0</v>
      </c>
      <c r="F17" s="429">
        <v>0</v>
      </c>
      <c r="G17" s="429">
        <v>1</v>
      </c>
      <c r="H17" s="429">
        <v>16</v>
      </c>
      <c r="I17" s="429">
        <v>0</v>
      </c>
      <c r="J17" s="429">
        <v>0</v>
      </c>
      <c r="K17" s="429">
        <v>0</v>
      </c>
      <c r="L17" s="429">
        <v>9</v>
      </c>
      <c r="M17" s="429">
        <v>0</v>
      </c>
      <c r="N17" s="429">
        <v>0</v>
      </c>
      <c r="O17" s="429">
        <v>0</v>
      </c>
      <c r="P17" s="429">
        <v>3</v>
      </c>
      <c r="Q17" s="429">
        <v>2</v>
      </c>
      <c r="R17" s="429">
        <v>0</v>
      </c>
      <c r="S17" s="429">
        <v>6</v>
      </c>
      <c r="T17" s="429">
        <v>4</v>
      </c>
      <c r="U17" s="429">
        <v>2</v>
      </c>
      <c r="V17" s="429">
        <v>3</v>
      </c>
      <c r="W17" s="429">
        <v>0</v>
      </c>
      <c r="X17" s="507" t="s">
        <v>321</v>
      </c>
      <c r="Y17" s="591"/>
      <c r="Z17" s="23"/>
    </row>
    <row r="18" spans="1:26" s="24" customFormat="1" ht="13.5" customHeight="1">
      <c r="A18" s="605" t="s">
        <v>298</v>
      </c>
      <c r="B18" s="606"/>
      <c r="C18" s="423">
        <f>SUM(C19+C20)</f>
        <v>304</v>
      </c>
      <c r="D18" s="424">
        <f aca="true" t="shared" si="6" ref="D18:W18">SUM(D19+D20)</f>
        <v>0</v>
      </c>
      <c r="E18" s="423">
        <f t="shared" si="6"/>
        <v>0</v>
      </c>
      <c r="F18" s="423">
        <f t="shared" si="6"/>
        <v>0</v>
      </c>
      <c r="G18" s="423">
        <f t="shared" si="6"/>
        <v>85</v>
      </c>
      <c r="H18" s="423">
        <f t="shared" si="6"/>
        <v>113</v>
      </c>
      <c r="I18" s="423">
        <f t="shared" si="6"/>
        <v>7</v>
      </c>
      <c r="J18" s="423">
        <f t="shared" si="6"/>
        <v>1</v>
      </c>
      <c r="K18" s="423">
        <f t="shared" si="6"/>
        <v>11</v>
      </c>
      <c r="L18" s="423">
        <f t="shared" si="6"/>
        <v>36</v>
      </c>
      <c r="M18" s="423">
        <f t="shared" si="6"/>
        <v>0</v>
      </c>
      <c r="N18" s="423">
        <f t="shared" si="6"/>
        <v>0</v>
      </c>
      <c r="O18" s="423">
        <f t="shared" si="6"/>
        <v>13</v>
      </c>
      <c r="P18" s="423">
        <f t="shared" si="6"/>
        <v>1</v>
      </c>
      <c r="Q18" s="423">
        <f t="shared" si="6"/>
        <v>1</v>
      </c>
      <c r="R18" s="423">
        <f t="shared" si="6"/>
        <v>0</v>
      </c>
      <c r="S18" s="423">
        <f t="shared" si="6"/>
        <v>1</v>
      </c>
      <c r="T18" s="423">
        <f t="shared" si="6"/>
        <v>2</v>
      </c>
      <c r="U18" s="423">
        <f t="shared" si="6"/>
        <v>20</v>
      </c>
      <c r="V18" s="423">
        <f t="shared" si="6"/>
        <v>13</v>
      </c>
      <c r="W18" s="423">
        <f t="shared" si="6"/>
        <v>0</v>
      </c>
      <c r="X18" s="605" t="s">
        <v>298</v>
      </c>
      <c r="Y18" s="606"/>
      <c r="Z18" s="23"/>
    </row>
    <row r="19" spans="1:26" s="24" customFormat="1" ht="13.5" customHeight="1">
      <c r="A19" s="507" t="s">
        <v>320</v>
      </c>
      <c r="B19" s="591"/>
      <c r="C19" s="266">
        <f t="shared" si="4"/>
        <v>297</v>
      </c>
      <c r="D19" s="430">
        <v>0</v>
      </c>
      <c r="E19" s="429">
        <v>0</v>
      </c>
      <c r="F19" s="429">
        <v>0</v>
      </c>
      <c r="G19" s="429">
        <v>84</v>
      </c>
      <c r="H19" s="429">
        <v>111</v>
      </c>
      <c r="I19" s="429">
        <v>7</v>
      </c>
      <c r="J19" s="429">
        <v>1</v>
      </c>
      <c r="K19" s="429">
        <v>10</v>
      </c>
      <c r="L19" s="429">
        <v>35</v>
      </c>
      <c r="M19" s="429">
        <v>0</v>
      </c>
      <c r="N19" s="429">
        <v>0</v>
      </c>
      <c r="O19" s="429">
        <v>12</v>
      </c>
      <c r="P19" s="429">
        <v>1</v>
      </c>
      <c r="Q19" s="429">
        <v>1</v>
      </c>
      <c r="R19" s="429">
        <v>0</v>
      </c>
      <c r="S19" s="429">
        <v>1</v>
      </c>
      <c r="T19" s="429">
        <v>2</v>
      </c>
      <c r="U19" s="429">
        <v>19</v>
      </c>
      <c r="V19" s="429">
        <v>13</v>
      </c>
      <c r="W19" s="453">
        <v>0</v>
      </c>
      <c r="X19" s="507" t="s">
        <v>320</v>
      </c>
      <c r="Y19" s="591"/>
      <c r="Z19" s="23"/>
    </row>
    <row r="20" spans="1:26" s="24" customFormat="1" ht="13.5" customHeight="1">
      <c r="A20" s="507" t="s">
        <v>321</v>
      </c>
      <c r="B20" s="591"/>
      <c r="C20" s="266">
        <f t="shared" si="4"/>
        <v>7</v>
      </c>
      <c r="D20" s="430">
        <v>0</v>
      </c>
      <c r="E20" s="429">
        <v>0</v>
      </c>
      <c r="F20" s="429">
        <v>0</v>
      </c>
      <c r="G20" s="429">
        <v>1</v>
      </c>
      <c r="H20" s="429">
        <v>2</v>
      </c>
      <c r="I20" s="429">
        <v>0</v>
      </c>
      <c r="J20" s="429">
        <v>0</v>
      </c>
      <c r="K20" s="429">
        <v>1</v>
      </c>
      <c r="L20" s="429">
        <v>1</v>
      </c>
      <c r="M20" s="429">
        <v>0</v>
      </c>
      <c r="N20" s="429">
        <v>0</v>
      </c>
      <c r="O20" s="429">
        <v>1</v>
      </c>
      <c r="P20" s="429">
        <v>0</v>
      </c>
      <c r="Q20" s="429">
        <v>0</v>
      </c>
      <c r="R20" s="429">
        <v>0</v>
      </c>
      <c r="S20" s="429">
        <v>0</v>
      </c>
      <c r="T20" s="429">
        <v>0</v>
      </c>
      <c r="U20" s="429">
        <v>1</v>
      </c>
      <c r="V20" s="429">
        <v>0</v>
      </c>
      <c r="W20" s="453">
        <v>0</v>
      </c>
      <c r="X20" s="507" t="s">
        <v>323</v>
      </c>
      <c r="Y20" s="591"/>
      <c r="Z20" s="23"/>
    </row>
    <row r="21" spans="1:26" s="24" customFormat="1" ht="13.5" customHeight="1">
      <c r="A21" s="605" t="s">
        <v>299</v>
      </c>
      <c r="B21" s="606"/>
      <c r="C21" s="423">
        <f>SUM(C22+C23)</f>
        <v>113</v>
      </c>
      <c r="D21" s="424">
        <f aca="true" t="shared" si="7" ref="D21:W21">SUM(D22+D23)</f>
        <v>0</v>
      </c>
      <c r="E21" s="423">
        <f t="shared" si="7"/>
        <v>1</v>
      </c>
      <c r="F21" s="423">
        <f t="shared" si="7"/>
        <v>0</v>
      </c>
      <c r="G21" s="423">
        <f t="shared" si="7"/>
        <v>4</v>
      </c>
      <c r="H21" s="423">
        <f t="shared" si="7"/>
        <v>34</v>
      </c>
      <c r="I21" s="423">
        <f t="shared" si="7"/>
        <v>1</v>
      </c>
      <c r="J21" s="423">
        <f t="shared" si="7"/>
        <v>4</v>
      </c>
      <c r="K21" s="423">
        <f t="shared" si="7"/>
        <v>4</v>
      </c>
      <c r="L21" s="423">
        <f t="shared" si="7"/>
        <v>21</v>
      </c>
      <c r="M21" s="423">
        <f t="shared" si="7"/>
        <v>10</v>
      </c>
      <c r="N21" s="423">
        <f t="shared" si="7"/>
        <v>5</v>
      </c>
      <c r="O21" s="423">
        <f t="shared" si="7"/>
        <v>2</v>
      </c>
      <c r="P21" s="423">
        <f t="shared" si="7"/>
        <v>6</v>
      </c>
      <c r="Q21" s="423">
        <f t="shared" si="7"/>
        <v>0</v>
      </c>
      <c r="R21" s="423">
        <f t="shared" si="7"/>
        <v>1</v>
      </c>
      <c r="S21" s="423">
        <f t="shared" si="7"/>
        <v>3</v>
      </c>
      <c r="T21" s="423">
        <f t="shared" si="7"/>
        <v>4</v>
      </c>
      <c r="U21" s="423">
        <f t="shared" si="7"/>
        <v>3</v>
      </c>
      <c r="V21" s="423">
        <f t="shared" si="7"/>
        <v>10</v>
      </c>
      <c r="W21" s="423">
        <f t="shared" si="7"/>
        <v>0</v>
      </c>
      <c r="X21" s="605" t="s">
        <v>299</v>
      </c>
      <c r="Y21" s="606"/>
      <c r="Z21" s="23"/>
    </row>
    <row r="22" spans="1:26" s="24" customFormat="1" ht="13.5" customHeight="1">
      <c r="A22" s="507" t="s">
        <v>291</v>
      </c>
      <c r="B22" s="591"/>
      <c r="C22" s="266">
        <f t="shared" si="4"/>
        <v>28</v>
      </c>
      <c r="D22" s="430">
        <v>0</v>
      </c>
      <c r="E22" s="429">
        <v>1</v>
      </c>
      <c r="F22" s="429">
        <v>0</v>
      </c>
      <c r="G22" s="429">
        <v>2</v>
      </c>
      <c r="H22" s="429">
        <v>6</v>
      </c>
      <c r="I22" s="429">
        <v>0</v>
      </c>
      <c r="J22" s="429">
        <v>1</v>
      </c>
      <c r="K22" s="429">
        <v>3</v>
      </c>
      <c r="L22" s="429">
        <v>5</v>
      </c>
      <c r="M22" s="429">
        <v>1</v>
      </c>
      <c r="N22" s="429">
        <v>1</v>
      </c>
      <c r="O22" s="429">
        <v>1</v>
      </c>
      <c r="P22" s="429">
        <v>2</v>
      </c>
      <c r="Q22" s="429">
        <v>0</v>
      </c>
      <c r="R22" s="429">
        <v>0</v>
      </c>
      <c r="S22" s="429">
        <v>0</v>
      </c>
      <c r="T22" s="429">
        <v>1</v>
      </c>
      <c r="U22" s="429">
        <v>2</v>
      </c>
      <c r="V22" s="429">
        <v>2</v>
      </c>
      <c r="W22" s="453">
        <v>0</v>
      </c>
      <c r="X22" s="507" t="s">
        <v>320</v>
      </c>
      <c r="Y22" s="591"/>
      <c r="Z22" s="23"/>
    </row>
    <row r="23" spans="1:26" s="24" customFormat="1" ht="13.5" customHeight="1">
      <c r="A23" s="507" t="s">
        <v>321</v>
      </c>
      <c r="B23" s="591"/>
      <c r="C23" s="266">
        <f t="shared" si="4"/>
        <v>85</v>
      </c>
      <c r="D23" s="430">
        <v>0</v>
      </c>
      <c r="E23" s="429">
        <v>0</v>
      </c>
      <c r="F23" s="429">
        <v>0</v>
      </c>
      <c r="G23" s="429">
        <v>2</v>
      </c>
      <c r="H23" s="429">
        <v>28</v>
      </c>
      <c r="I23" s="429">
        <v>1</v>
      </c>
      <c r="J23" s="429">
        <v>3</v>
      </c>
      <c r="K23" s="429">
        <v>1</v>
      </c>
      <c r="L23" s="429">
        <v>16</v>
      </c>
      <c r="M23" s="429">
        <v>9</v>
      </c>
      <c r="N23" s="429">
        <v>4</v>
      </c>
      <c r="O23" s="429">
        <v>1</v>
      </c>
      <c r="P23" s="429">
        <v>4</v>
      </c>
      <c r="Q23" s="429">
        <v>0</v>
      </c>
      <c r="R23" s="429">
        <v>1</v>
      </c>
      <c r="S23" s="429">
        <v>3</v>
      </c>
      <c r="T23" s="429">
        <v>3</v>
      </c>
      <c r="U23" s="429">
        <v>1</v>
      </c>
      <c r="V23" s="429">
        <v>8</v>
      </c>
      <c r="W23" s="453">
        <v>0</v>
      </c>
      <c r="X23" s="507" t="s">
        <v>321</v>
      </c>
      <c r="Y23" s="591"/>
      <c r="Z23" s="23"/>
    </row>
    <row r="24" spans="1:26" s="24" customFormat="1" ht="13.5" customHeight="1">
      <c r="A24" s="605" t="s">
        <v>300</v>
      </c>
      <c r="B24" s="606"/>
      <c r="C24" s="423">
        <f>SUM(C25+C26)</f>
        <v>43</v>
      </c>
      <c r="D24" s="424">
        <f aca="true" t="shared" si="8" ref="D24:W24">SUM(D25+D26)</f>
        <v>0</v>
      </c>
      <c r="E24" s="423">
        <f t="shared" si="8"/>
        <v>1</v>
      </c>
      <c r="F24" s="423">
        <f t="shared" si="8"/>
        <v>0</v>
      </c>
      <c r="G24" s="423">
        <f t="shared" si="8"/>
        <v>5</v>
      </c>
      <c r="H24" s="423">
        <f t="shared" si="8"/>
        <v>16</v>
      </c>
      <c r="I24" s="423">
        <f t="shared" si="8"/>
        <v>1</v>
      </c>
      <c r="J24" s="423">
        <f t="shared" si="8"/>
        <v>0</v>
      </c>
      <c r="K24" s="423">
        <f t="shared" si="8"/>
        <v>8</v>
      </c>
      <c r="L24" s="423">
        <f t="shared" si="8"/>
        <v>6</v>
      </c>
      <c r="M24" s="423">
        <f t="shared" si="8"/>
        <v>0</v>
      </c>
      <c r="N24" s="423">
        <f t="shared" si="8"/>
        <v>0</v>
      </c>
      <c r="O24" s="423">
        <f t="shared" si="8"/>
        <v>1</v>
      </c>
      <c r="P24" s="423">
        <f t="shared" si="8"/>
        <v>4</v>
      </c>
      <c r="Q24" s="423">
        <f t="shared" si="8"/>
        <v>0</v>
      </c>
      <c r="R24" s="423">
        <f t="shared" si="8"/>
        <v>0</v>
      </c>
      <c r="S24" s="423">
        <f t="shared" si="8"/>
        <v>0</v>
      </c>
      <c r="T24" s="423">
        <f t="shared" si="8"/>
        <v>1</v>
      </c>
      <c r="U24" s="423">
        <f t="shared" si="8"/>
        <v>0</v>
      </c>
      <c r="V24" s="423">
        <f t="shared" si="8"/>
        <v>0</v>
      </c>
      <c r="W24" s="423">
        <f t="shared" si="8"/>
        <v>0</v>
      </c>
      <c r="X24" s="605" t="s">
        <v>300</v>
      </c>
      <c r="Y24" s="606"/>
      <c r="Z24" s="23"/>
    </row>
    <row r="25" spans="1:26" s="24" customFormat="1" ht="13.5" customHeight="1">
      <c r="A25" s="507" t="s">
        <v>291</v>
      </c>
      <c r="B25" s="591"/>
      <c r="C25" s="266">
        <f t="shared" si="4"/>
        <v>24</v>
      </c>
      <c r="D25" s="430">
        <v>0</v>
      </c>
      <c r="E25" s="429">
        <v>1</v>
      </c>
      <c r="F25" s="429">
        <v>0</v>
      </c>
      <c r="G25" s="429">
        <v>5</v>
      </c>
      <c r="H25" s="429">
        <v>6</v>
      </c>
      <c r="I25" s="429">
        <v>1</v>
      </c>
      <c r="J25" s="429">
        <v>0</v>
      </c>
      <c r="K25" s="429">
        <v>7</v>
      </c>
      <c r="L25" s="429">
        <v>0</v>
      </c>
      <c r="M25" s="429">
        <v>0</v>
      </c>
      <c r="N25" s="429">
        <v>0</v>
      </c>
      <c r="O25" s="429">
        <v>1</v>
      </c>
      <c r="P25" s="429">
        <v>2</v>
      </c>
      <c r="Q25" s="429">
        <v>0</v>
      </c>
      <c r="R25" s="429">
        <v>0</v>
      </c>
      <c r="S25" s="429">
        <v>0</v>
      </c>
      <c r="T25" s="429">
        <v>1</v>
      </c>
      <c r="U25" s="429">
        <v>0</v>
      </c>
      <c r="V25" s="429">
        <v>0</v>
      </c>
      <c r="W25" s="453">
        <v>0</v>
      </c>
      <c r="X25" s="507" t="s">
        <v>320</v>
      </c>
      <c r="Y25" s="591"/>
      <c r="Z25" s="23"/>
    </row>
    <row r="26" spans="1:26" s="24" customFormat="1" ht="13.5" customHeight="1">
      <c r="A26" s="507" t="s">
        <v>292</v>
      </c>
      <c r="B26" s="591"/>
      <c r="C26" s="266">
        <f t="shared" si="4"/>
        <v>19</v>
      </c>
      <c r="D26" s="430">
        <v>0</v>
      </c>
      <c r="E26" s="429">
        <v>0</v>
      </c>
      <c r="F26" s="429">
        <v>0</v>
      </c>
      <c r="G26" s="429">
        <v>0</v>
      </c>
      <c r="H26" s="429">
        <v>10</v>
      </c>
      <c r="I26" s="429">
        <v>0</v>
      </c>
      <c r="J26" s="429">
        <v>0</v>
      </c>
      <c r="K26" s="429">
        <v>1</v>
      </c>
      <c r="L26" s="429">
        <v>6</v>
      </c>
      <c r="M26" s="429">
        <v>0</v>
      </c>
      <c r="N26" s="429">
        <v>0</v>
      </c>
      <c r="O26" s="429">
        <v>0</v>
      </c>
      <c r="P26" s="429">
        <v>2</v>
      </c>
      <c r="Q26" s="429">
        <v>0</v>
      </c>
      <c r="R26" s="429">
        <v>0</v>
      </c>
      <c r="S26" s="429">
        <v>0</v>
      </c>
      <c r="T26" s="429">
        <v>0</v>
      </c>
      <c r="U26" s="429">
        <v>0</v>
      </c>
      <c r="V26" s="429">
        <v>0</v>
      </c>
      <c r="W26" s="453">
        <v>0</v>
      </c>
      <c r="X26" s="507" t="s">
        <v>323</v>
      </c>
      <c r="Y26" s="591"/>
      <c r="Z26" s="23"/>
    </row>
    <row r="27" spans="1:26" s="24" customFormat="1" ht="13.5" customHeight="1">
      <c r="A27" s="605" t="s">
        <v>301</v>
      </c>
      <c r="B27" s="606"/>
      <c r="C27" s="423">
        <f>SUM(C28+C29)</f>
        <v>52</v>
      </c>
      <c r="D27" s="424">
        <f aca="true" t="shared" si="9" ref="D27:W27">SUM(D28+D29)</f>
        <v>0</v>
      </c>
      <c r="E27" s="423">
        <f t="shared" si="9"/>
        <v>0</v>
      </c>
      <c r="F27" s="423">
        <f t="shared" si="9"/>
        <v>0</v>
      </c>
      <c r="G27" s="423">
        <f t="shared" si="9"/>
        <v>0</v>
      </c>
      <c r="H27" s="423">
        <f t="shared" si="9"/>
        <v>8</v>
      </c>
      <c r="I27" s="423">
        <f t="shared" si="9"/>
        <v>0</v>
      </c>
      <c r="J27" s="423">
        <f t="shared" si="9"/>
        <v>0</v>
      </c>
      <c r="K27" s="423">
        <f t="shared" si="9"/>
        <v>2</v>
      </c>
      <c r="L27" s="423">
        <f t="shared" si="9"/>
        <v>6</v>
      </c>
      <c r="M27" s="423">
        <f t="shared" si="9"/>
        <v>1</v>
      </c>
      <c r="N27" s="423">
        <f t="shared" si="9"/>
        <v>0</v>
      </c>
      <c r="O27" s="423">
        <f t="shared" si="9"/>
        <v>1</v>
      </c>
      <c r="P27" s="423">
        <f t="shared" si="9"/>
        <v>19</v>
      </c>
      <c r="Q27" s="423">
        <f t="shared" si="9"/>
        <v>2</v>
      </c>
      <c r="R27" s="423">
        <f t="shared" si="9"/>
        <v>0</v>
      </c>
      <c r="S27" s="423">
        <f t="shared" si="9"/>
        <v>9</v>
      </c>
      <c r="T27" s="423">
        <f t="shared" si="9"/>
        <v>3</v>
      </c>
      <c r="U27" s="423">
        <f t="shared" si="9"/>
        <v>1</v>
      </c>
      <c r="V27" s="423">
        <f t="shared" si="9"/>
        <v>0</v>
      </c>
      <c r="W27" s="423">
        <f t="shared" si="9"/>
        <v>0</v>
      </c>
      <c r="X27" s="605" t="s">
        <v>301</v>
      </c>
      <c r="Y27" s="606"/>
      <c r="Z27" s="23"/>
    </row>
    <row r="28" spans="1:26" s="24" customFormat="1" ht="13.5" customHeight="1">
      <c r="A28" s="507" t="s">
        <v>320</v>
      </c>
      <c r="B28" s="591"/>
      <c r="C28" s="266">
        <f t="shared" si="4"/>
        <v>9</v>
      </c>
      <c r="D28" s="430">
        <v>0</v>
      </c>
      <c r="E28" s="429">
        <v>0</v>
      </c>
      <c r="F28" s="429">
        <v>0</v>
      </c>
      <c r="G28" s="429">
        <v>0</v>
      </c>
      <c r="H28" s="429">
        <v>0</v>
      </c>
      <c r="I28" s="429">
        <v>0</v>
      </c>
      <c r="J28" s="429">
        <v>0</v>
      </c>
      <c r="K28" s="429">
        <v>2</v>
      </c>
      <c r="L28" s="429">
        <v>0</v>
      </c>
      <c r="M28" s="429">
        <v>0</v>
      </c>
      <c r="N28" s="429">
        <v>0</v>
      </c>
      <c r="O28" s="429">
        <v>0</v>
      </c>
      <c r="P28" s="429">
        <v>7</v>
      </c>
      <c r="Q28" s="429">
        <v>0</v>
      </c>
      <c r="R28" s="429">
        <v>0</v>
      </c>
      <c r="S28" s="429">
        <v>0</v>
      </c>
      <c r="T28" s="429">
        <v>0</v>
      </c>
      <c r="U28" s="429">
        <v>0</v>
      </c>
      <c r="V28" s="429">
        <v>0</v>
      </c>
      <c r="W28" s="453">
        <v>0</v>
      </c>
      <c r="X28" s="507" t="s">
        <v>320</v>
      </c>
      <c r="Y28" s="591"/>
      <c r="Z28" s="23"/>
    </row>
    <row r="29" spans="1:26" s="24" customFormat="1" ht="13.5" customHeight="1">
      <c r="A29" s="507" t="s">
        <v>321</v>
      </c>
      <c r="B29" s="591"/>
      <c r="C29" s="266">
        <f t="shared" si="4"/>
        <v>43</v>
      </c>
      <c r="D29" s="430">
        <v>0</v>
      </c>
      <c r="E29" s="429">
        <v>0</v>
      </c>
      <c r="F29" s="429">
        <v>0</v>
      </c>
      <c r="G29" s="429">
        <v>0</v>
      </c>
      <c r="H29" s="429">
        <v>8</v>
      </c>
      <c r="I29" s="429">
        <v>0</v>
      </c>
      <c r="J29" s="429">
        <v>0</v>
      </c>
      <c r="K29" s="429">
        <v>0</v>
      </c>
      <c r="L29" s="429">
        <v>6</v>
      </c>
      <c r="M29" s="429">
        <v>1</v>
      </c>
      <c r="N29" s="429">
        <v>0</v>
      </c>
      <c r="O29" s="429">
        <v>1</v>
      </c>
      <c r="P29" s="429">
        <v>12</v>
      </c>
      <c r="Q29" s="429">
        <v>2</v>
      </c>
      <c r="R29" s="429">
        <v>0</v>
      </c>
      <c r="S29" s="429">
        <v>9</v>
      </c>
      <c r="T29" s="429">
        <v>3</v>
      </c>
      <c r="U29" s="429">
        <v>1</v>
      </c>
      <c r="V29" s="429">
        <v>0</v>
      </c>
      <c r="W29" s="453">
        <v>0</v>
      </c>
      <c r="X29" s="507" t="s">
        <v>321</v>
      </c>
      <c r="Y29" s="591"/>
      <c r="Z29" s="23"/>
    </row>
    <row r="30" spans="1:26" s="24" customFormat="1" ht="13.5" customHeight="1">
      <c r="A30" s="605" t="s">
        <v>302</v>
      </c>
      <c r="B30" s="606"/>
      <c r="C30" s="423">
        <f>SUM(C31+C32)</f>
        <v>1</v>
      </c>
      <c r="D30" s="424">
        <f aca="true" t="shared" si="10" ref="D30:W30">SUM(D31+D32)</f>
        <v>0</v>
      </c>
      <c r="E30" s="423">
        <f t="shared" si="10"/>
        <v>0</v>
      </c>
      <c r="F30" s="423">
        <f t="shared" si="10"/>
        <v>0</v>
      </c>
      <c r="G30" s="423">
        <f t="shared" si="10"/>
        <v>0</v>
      </c>
      <c r="H30" s="423">
        <f t="shared" si="10"/>
        <v>1</v>
      </c>
      <c r="I30" s="423">
        <f t="shared" si="10"/>
        <v>0</v>
      </c>
      <c r="J30" s="423">
        <f t="shared" si="10"/>
        <v>0</v>
      </c>
      <c r="K30" s="423">
        <f t="shared" si="10"/>
        <v>0</v>
      </c>
      <c r="L30" s="423">
        <f t="shared" si="10"/>
        <v>0</v>
      </c>
      <c r="M30" s="423">
        <f t="shared" si="10"/>
        <v>0</v>
      </c>
      <c r="N30" s="423">
        <f t="shared" si="10"/>
        <v>0</v>
      </c>
      <c r="O30" s="423">
        <f t="shared" si="10"/>
        <v>0</v>
      </c>
      <c r="P30" s="423">
        <f t="shared" si="10"/>
        <v>0</v>
      </c>
      <c r="Q30" s="423">
        <f t="shared" si="10"/>
        <v>0</v>
      </c>
      <c r="R30" s="423">
        <f t="shared" si="10"/>
        <v>0</v>
      </c>
      <c r="S30" s="423">
        <f t="shared" si="10"/>
        <v>0</v>
      </c>
      <c r="T30" s="423">
        <f t="shared" si="10"/>
        <v>0</v>
      </c>
      <c r="U30" s="423">
        <f t="shared" si="10"/>
        <v>0</v>
      </c>
      <c r="V30" s="423">
        <f t="shared" si="10"/>
        <v>0</v>
      </c>
      <c r="W30" s="423">
        <f t="shared" si="10"/>
        <v>0</v>
      </c>
      <c r="X30" s="605" t="s">
        <v>302</v>
      </c>
      <c r="Y30" s="606"/>
      <c r="Z30" s="23"/>
    </row>
    <row r="31" spans="1:26" s="24" customFormat="1" ht="13.5" customHeight="1">
      <c r="A31" s="507" t="s">
        <v>320</v>
      </c>
      <c r="B31" s="591"/>
      <c r="C31" s="266">
        <f t="shared" si="4"/>
        <v>0</v>
      </c>
      <c r="D31" s="430">
        <v>0</v>
      </c>
      <c r="E31" s="429">
        <v>0</v>
      </c>
      <c r="F31" s="429">
        <v>0</v>
      </c>
      <c r="G31" s="429">
        <v>0</v>
      </c>
      <c r="H31" s="429">
        <v>0</v>
      </c>
      <c r="I31" s="429">
        <v>0</v>
      </c>
      <c r="J31" s="429">
        <v>0</v>
      </c>
      <c r="K31" s="429">
        <v>0</v>
      </c>
      <c r="L31" s="429">
        <v>0</v>
      </c>
      <c r="M31" s="429">
        <v>0</v>
      </c>
      <c r="N31" s="429">
        <v>0</v>
      </c>
      <c r="O31" s="429">
        <v>0</v>
      </c>
      <c r="P31" s="429">
        <v>0</v>
      </c>
      <c r="Q31" s="429">
        <v>0</v>
      </c>
      <c r="R31" s="429">
        <v>0</v>
      </c>
      <c r="S31" s="429">
        <v>0</v>
      </c>
      <c r="T31" s="429">
        <v>0</v>
      </c>
      <c r="U31" s="429">
        <v>0</v>
      </c>
      <c r="V31" s="429">
        <v>0</v>
      </c>
      <c r="W31" s="429">
        <v>0</v>
      </c>
      <c r="X31" s="507" t="s">
        <v>320</v>
      </c>
      <c r="Y31" s="591"/>
      <c r="Z31" s="23"/>
    </row>
    <row r="32" spans="1:26" s="24" customFormat="1" ht="13.5" customHeight="1">
      <c r="A32" s="507" t="s">
        <v>321</v>
      </c>
      <c r="B32" s="591"/>
      <c r="C32" s="266">
        <f t="shared" si="4"/>
        <v>1</v>
      </c>
      <c r="D32" s="430">
        <v>0</v>
      </c>
      <c r="E32" s="429">
        <v>0</v>
      </c>
      <c r="F32" s="429">
        <v>0</v>
      </c>
      <c r="G32" s="429">
        <v>0</v>
      </c>
      <c r="H32" s="429">
        <v>1</v>
      </c>
      <c r="I32" s="429">
        <v>0</v>
      </c>
      <c r="J32" s="429">
        <v>0</v>
      </c>
      <c r="K32" s="429">
        <v>0</v>
      </c>
      <c r="L32" s="429">
        <v>0</v>
      </c>
      <c r="M32" s="429">
        <v>0</v>
      </c>
      <c r="N32" s="429">
        <v>0</v>
      </c>
      <c r="O32" s="429">
        <v>0</v>
      </c>
      <c r="P32" s="429">
        <v>0</v>
      </c>
      <c r="Q32" s="429">
        <v>0</v>
      </c>
      <c r="R32" s="429">
        <v>0</v>
      </c>
      <c r="S32" s="429">
        <v>0</v>
      </c>
      <c r="T32" s="429">
        <v>0</v>
      </c>
      <c r="U32" s="429">
        <v>0</v>
      </c>
      <c r="V32" s="429">
        <v>0</v>
      </c>
      <c r="W32" s="429">
        <v>0</v>
      </c>
      <c r="X32" s="507" t="s">
        <v>292</v>
      </c>
      <c r="Y32" s="591"/>
      <c r="Z32" s="23"/>
    </row>
    <row r="33" spans="1:26" s="24" customFormat="1" ht="13.5" customHeight="1">
      <c r="A33" s="605" t="s">
        <v>303</v>
      </c>
      <c r="B33" s="606"/>
      <c r="C33" s="423">
        <f>SUM(C34+C35)</f>
        <v>11</v>
      </c>
      <c r="D33" s="424">
        <f aca="true" t="shared" si="11" ref="D33:W33">SUM(D34+D35)</f>
        <v>0</v>
      </c>
      <c r="E33" s="423">
        <f t="shared" si="11"/>
        <v>0</v>
      </c>
      <c r="F33" s="423">
        <f t="shared" si="11"/>
        <v>0</v>
      </c>
      <c r="G33" s="423">
        <f t="shared" si="11"/>
        <v>0</v>
      </c>
      <c r="H33" s="423">
        <f t="shared" si="11"/>
        <v>2</v>
      </c>
      <c r="I33" s="423">
        <f t="shared" si="11"/>
        <v>0</v>
      </c>
      <c r="J33" s="423">
        <f t="shared" si="11"/>
        <v>1</v>
      </c>
      <c r="K33" s="423">
        <f t="shared" si="11"/>
        <v>0</v>
      </c>
      <c r="L33" s="423">
        <f t="shared" si="11"/>
        <v>5</v>
      </c>
      <c r="M33" s="423">
        <f t="shared" si="11"/>
        <v>0</v>
      </c>
      <c r="N33" s="423">
        <f t="shared" si="11"/>
        <v>0</v>
      </c>
      <c r="O33" s="423">
        <f t="shared" si="11"/>
        <v>0</v>
      </c>
      <c r="P33" s="423">
        <f t="shared" si="11"/>
        <v>0</v>
      </c>
      <c r="Q33" s="423">
        <f t="shared" si="11"/>
        <v>0</v>
      </c>
      <c r="R33" s="423">
        <f t="shared" si="11"/>
        <v>0</v>
      </c>
      <c r="S33" s="423">
        <f t="shared" si="11"/>
        <v>0</v>
      </c>
      <c r="T33" s="423">
        <f t="shared" si="11"/>
        <v>0</v>
      </c>
      <c r="U33" s="423">
        <f t="shared" si="11"/>
        <v>0</v>
      </c>
      <c r="V33" s="423">
        <f t="shared" si="11"/>
        <v>3</v>
      </c>
      <c r="W33" s="423">
        <f t="shared" si="11"/>
        <v>0</v>
      </c>
      <c r="X33" s="605" t="s">
        <v>303</v>
      </c>
      <c r="Y33" s="606"/>
      <c r="Z33" s="23"/>
    </row>
    <row r="34" spans="1:26" s="24" customFormat="1" ht="13.5" customHeight="1">
      <c r="A34" s="507" t="s">
        <v>291</v>
      </c>
      <c r="B34" s="591"/>
      <c r="C34" s="266">
        <f t="shared" si="4"/>
        <v>8</v>
      </c>
      <c r="D34" s="430">
        <v>0</v>
      </c>
      <c r="E34" s="429">
        <v>0</v>
      </c>
      <c r="F34" s="429">
        <v>0</v>
      </c>
      <c r="G34" s="429">
        <v>0</v>
      </c>
      <c r="H34" s="429">
        <v>1</v>
      </c>
      <c r="I34" s="429">
        <v>0</v>
      </c>
      <c r="J34" s="429">
        <v>1</v>
      </c>
      <c r="K34" s="429">
        <v>0</v>
      </c>
      <c r="L34" s="429">
        <v>3</v>
      </c>
      <c r="M34" s="429">
        <v>0</v>
      </c>
      <c r="N34" s="429">
        <v>0</v>
      </c>
      <c r="O34" s="429">
        <v>0</v>
      </c>
      <c r="P34" s="429">
        <v>0</v>
      </c>
      <c r="Q34" s="429">
        <v>0</v>
      </c>
      <c r="R34" s="429">
        <v>0</v>
      </c>
      <c r="S34" s="429">
        <v>0</v>
      </c>
      <c r="T34" s="429">
        <v>0</v>
      </c>
      <c r="U34" s="429">
        <v>0</v>
      </c>
      <c r="V34" s="429">
        <v>3</v>
      </c>
      <c r="W34" s="453">
        <v>0</v>
      </c>
      <c r="X34" s="507" t="s">
        <v>324</v>
      </c>
      <c r="Y34" s="591"/>
      <c r="Z34" s="23"/>
    </row>
    <row r="35" spans="1:26" s="24" customFormat="1" ht="13.5" customHeight="1">
      <c r="A35" s="507" t="s">
        <v>321</v>
      </c>
      <c r="B35" s="591"/>
      <c r="C35" s="266">
        <f t="shared" si="4"/>
        <v>3</v>
      </c>
      <c r="D35" s="430">
        <v>0</v>
      </c>
      <c r="E35" s="429">
        <v>0</v>
      </c>
      <c r="F35" s="429">
        <v>0</v>
      </c>
      <c r="G35" s="429">
        <v>0</v>
      </c>
      <c r="H35" s="429">
        <v>1</v>
      </c>
      <c r="I35" s="429">
        <v>0</v>
      </c>
      <c r="J35" s="429">
        <v>0</v>
      </c>
      <c r="K35" s="429">
        <v>0</v>
      </c>
      <c r="L35" s="429">
        <v>2</v>
      </c>
      <c r="M35" s="429">
        <v>0</v>
      </c>
      <c r="N35" s="429">
        <v>0</v>
      </c>
      <c r="O35" s="429">
        <v>0</v>
      </c>
      <c r="P35" s="429">
        <v>0</v>
      </c>
      <c r="Q35" s="429">
        <v>0</v>
      </c>
      <c r="R35" s="429">
        <v>0</v>
      </c>
      <c r="S35" s="429">
        <v>0</v>
      </c>
      <c r="T35" s="429">
        <v>0</v>
      </c>
      <c r="U35" s="429">
        <v>0</v>
      </c>
      <c r="V35" s="429">
        <v>0</v>
      </c>
      <c r="W35" s="453">
        <v>0</v>
      </c>
      <c r="X35" s="507" t="s">
        <v>321</v>
      </c>
      <c r="Y35" s="591"/>
      <c r="Z35" s="23"/>
    </row>
    <row r="36" spans="1:26" s="24" customFormat="1" ht="13.5" customHeight="1">
      <c r="A36" s="605" t="s">
        <v>304</v>
      </c>
      <c r="B36" s="606"/>
      <c r="C36" s="423">
        <f aca="true" t="shared" si="12" ref="C36:W36">SUM(C37+C38)</f>
        <v>19</v>
      </c>
      <c r="D36" s="424">
        <f t="shared" si="12"/>
        <v>0</v>
      </c>
      <c r="E36" s="423">
        <f t="shared" si="12"/>
        <v>0</v>
      </c>
      <c r="F36" s="423">
        <f t="shared" si="12"/>
        <v>0</v>
      </c>
      <c r="G36" s="423">
        <f t="shared" si="12"/>
        <v>0</v>
      </c>
      <c r="H36" s="423">
        <f t="shared" si="12"/>
        <v>0</v>
      </c>
      <c r="I36" s="423">
        <f t="shared" si="12"/>
        <v>0</v>
      </c>
      <c r="J36" s="423">
        <f t="shared" si="12"/>
        <v>0</v>
      </c>
      <c r="K36" s="423">
        <f t="shared" si="12"/>
        <v>0</v>
      </c>
      <c r="L36" s="423">
        <f t="shared" si="12"/>
        <v>0</v>
      </c>
      <c r="M36" s="423">
        <f t="shared" si="12"/>
        <v>0</v>
      </c>
      <c r="N36" s="423">
        <f t="shared" si="12"/>
        <v>0</v>
      </c>
      <c r="O36" s="423">
        <f t="shared" si="12"/>
        <v>1</v>
      </c>
      <c r="P36" s="423">
        <f t="shared" si="12"/>
        <v>0</v>
      </c>
      <c r="Q36" s="423">
        <f t="shared" si="12"/>
        <v>0</v>
      </c>
      <c r="R36" s="423">
        <f t="shared" si="12"/>
        <v>1</v>
      </c>
      <c r="S36" s="423">
        <f t="shared" si="12"/>
        <v>16</v>
      </c>
      <c r="T36" s="423">
        <f t="shared" si="12"/>
        <v>0</v>
      </c>
      <c r="U36" s="423">
        <f t="shared" si="12"/>
        <v>0</v>
      </c>
      <c r="V36" s="423">
        <f t="shared" si="12"/>
        <v>1</v>
      </c>
      <c r="W36" s="423">
        <f t="shared" si="12"/>
        <v>0</v>
      </c>
      <c r="X36" s="605" t="s">
        <v>304</v>
      </c>
      <c r="Y36" s="606"/>
      <c r="Z36" s="23"/>
    </row>
    <row r="37" spans="1:26" s="24" customFormat="1" ht="13.5" customHeight="1">
      <c r="A37" s="507" t="s">
        <v>291</v>
      </c>
      <c r="B37" s="591"/>
      <c r="C37" s="266">
        <f t="shared" si="4"/>
        <v>5</v>
      </c>
      <c r="D37" s="430">
        <v>0</v>
      </c>
      <c r="E37" s="429">
        <v>0</v>
      </c>
      <c r="F37" s="429">
        <v>0</v>
      </c>
      <c r="G37" s="429">
        <v>0</v>
      </c>
      <c r="H37" s="429">
        <v>0</v>
      </c>
      <c r="I37" s="429">
        <v>0</v>
      </c>
      <c r="J37" s="429">
        <v>0</v>
      </c>
      <c r="K37" s="429">
        <v>0</v>
      </c>
      <c r="L37" s="429">
        <v>0</v>
      </c>
      <c r="M37" s="429">
        <v>0</v>
      </c>
      <c r="N37" s="429">
        <v>0</v>
      </c>
      <c r="O37" s="429">
        <v>0</v>
      </c>
      <c r="P37" s="429">
        <v>0</v>
      </c>
      <c r="Q37" s="429">
        <v>0</v>
      </c>
      <c r="R37" s="429">
        <v>0</v>
      </c>
      <c r="S37" s="429">
        <v>5</v>
      </c>
      <c r="T37" s="429">
        <v>0</v>
      </c>
      <c r="U37" s="429">
        <v>0</v>
      </c>
      <c r="V37" s="429">
        <v>0</v>
      </c>
      <c r="W37" s="453">
        <v>0</v>
      </c>
      <c r="X37" s="507" t="s">
        <v>324</v>
      </c>
      <c r="Y37" s="591"/>
      <c r="Z37" s="23"/>
    </row>
    <row r="38" spans="1:26" s="24" customFormat="1" ht="13.5" customHeight="1">
      <c r="A38" s="507" t="s">
        <v>321</v>
      </c>
      <c r="B38" s="591"/>
      <c r="C38" s="266">
        <f t="shared" si="4"/>
        <v>14</v>
      </c>
      <c r="D38" s="430">
        <v>0</v>
      </c>
      <c r="E38" s="429">
        <v>0</v>
      </c>
      <c r="F38" s="429">
        <v>0</v>
      </c>
      <c r="G38" s="429">
        <v>0</v>
      </c>
      <c r="H38" s="429">
        <v>0</v>
      </c>
      <c r="I38" s="429">
        <v>0</v>
      </c>
      <c r="J38" s="429">
        <v>0</v>
      </c>
      <c r="K38" s="429">
        <v>0</v>
      </c>
      <c r="L38" s="429">
        <v>0</v>
      </c>
      <c r="M38" s="429">
        <v>0</v>
      </c>
      <c r="N38" s="429">
        <v>0</v>
      </c>
      <c r="O38" s="429">
        <v>1</v>
      </c>
      <c r="P38" s="429">
        <v>0</v>
      </c>
      <c r="Q38" s="429">
        <v>0</v>
      </c>
      <c r="R38" s="429">
        <v>1</v>
      </c>
      <c r="S38" s="429">
        <v>11</v>
      </c>
      <c r="T38" s="429">
        <v>0</v>
      </c>
      <c r="U38" s="429">
        <v>0</v>
      </c>
      <c r="V38" s="429">
        <v>1</v>
      </c>
      <c r="W38" s="453">
        <v>0</v>
      </c>
      <c r="X38" s="507" t="s">
        <v>292</v>
      </c>
      <c r="Y38" s="591"/>
      <c r="Z38" s="23"/>
    </row>
    <row r="39" spans="1:26" s="24" customFormat="1" ht="13.5" customHeight="1">
      <c r="A39" s="605" t="s">
        <v>305</v>
      </c>
      <c r="B39" s="606"/>
      <c r="C39" s="423">
        <f>SUM(C40+C41)</f>
        <v>134</v>
      </c>
      <c r="D39" s="424">
        <f aca="true" t="shared" si="13" ref="D39:W39">SUM(D40+D41)</f>
        <v>1</v>
      </c>
      <c r="E39" s="423">
        <f t="shared" si="13"/>
        <v>0</v>
      </c>
      <c r="F39" s="423">
        <f t="shared" si="13"/>
        <v>0</v>
      </c>
      <c r="G39" s="423">
        <f t="shared" si="13"/>
        <v>13</v>
      </c>
      <c r="H39" s="423">
        <f t="shared" si="13"/>
        <v>38</v>
      </c>
      <c r="I39" s="423">
        <f t="shared" si="13"/>
        <v>0</v>
      </c>
      <c r="J39" s="423">
        <f t="shared" si="13"/>
        <v>0</v>
      </c>
      <c r="K39" s="423">
        <f t="shared" si="13"/>
        <v>5</v>
      </c>
      <c r="L39" s="423">
        <f t="shared" si="13"/>
        <v>21</v>
      </c>
      <c r="M39" s="423">
        <f t="shared" si="13"/>
        <v>0</v>
      </c>
      <c r="N39" s="423">
        <f t="shared" si="13"/>
        <v>1</v>
      </c>
      <c r="O39" s="423">
        <f t="shared" si="13"/>
        <v>0</v>
      </c>
      <c r="P39" s="423">
        <f t="shared" si="13"/>
        <v>16</v>
      </c>
      <c r="Q39" s="423">
        <f t="shared" si="13"/>
        <v>8</v>
      </c>
      <c r="R39" s="423">
        <f t="shared" si="13"/>
        <v>0</v>
      </c>
      <c r="S39" s="423">
        <f t="shared" si="13"/>
        <v>7</v>
      </c>
      <c r="T39" s="423">
        <f t="shared" si="13"/>
        <v>2</v>
      </c>
      <c r="U39" s="423">
        <f t="shared" si="13"/>
        <v>13</v>
      </c>
      <c r="V39" s="423">
        <f t="shared" si="13"/>
        <v>9</v>
      </c>
      <c r="W39" s="423">
        <f t="shared" si="13"/>
        <v>0</v>
      </c>
      <c r="X39" s="605" t="s">
        <v>305</v>
      </c>
      <c r="Y39" s="606"/>
      <c r="Z39" s="23"/>
    </row>
    <row r="40" spans="1:26" s="24" customFormat="1" ht="13.5" customHeight="1">
      <c r="A40" s="507" t="s">
        <v>291</v>
      </c>
      <c r="B40" s="591"/>
      <c r="C40" s="266">
        <f t="shared" si="4"/>
        <v>75</v>
      </c>
      <c r="D40" s="430">
        <v>1</v>
      </c>
      <c r="E40" s="429">
        <v>0</v>
      </c>
      <c r="F40" s="429">
        <v>0</v>
      </c>
      <c r="G40" s="429">
        <v>11</v>
      </c>
      <c r="H40" s="429">
        <v>22</v>
      </c>
      <c r="I40" s="429">
        <v>0</v>
      </c>
      <c r="J40" s="429">
        <v>0</v>
      </c>
      <c r="K40" s="429">
        <v>4</v>
      </c>
      <c r="L40" s="429">
        <v>7</v>
      </c>
      <c r="M40" s="429">
        <v>0</v>
      </c>
      <c r="N40" s="429">
        <v>0</v>
      </c>
      <c r="O40" s="429">
        <v>0</v>
      </c>
      <c r="P40" s="429">
        <v>11</v>
      </c>
      <c r="Q40" s="429">
        <v>3</v>
      </c>
      <c r="R40" s="429">
        <v>0</v>
      </c>
      <c r="S40" s="429">
        <v>0</v>
      </c>
      <c r="T40" s="429">
        <v>1</v>
      </c>
      <c r="U40" s="429">
        <v>8</v>
      </c>
      <c r="V40" s="429">
        <v>7</v>
      </c>
      <c r="W40" s="429">
        <v>0</v>
      </c>
      <c r="X40" s="507" t="s">
        <v>291</v>
      </c>
      <c r="Y40" s="591"/>
      <c r="Z40" s="23"/>
    </row>
    <row r="41" spans="1:26" s="24" customFormat="1" ht="13.5" customHeight="1">
      <c r="A41" s="507" t="s">
        <v>292</v>
      </c>
      <c r="B41" s="591"/>
      <c r="C41" s="266">
        <f t="shared" si="4"/>
        <v>59</v>
      </c>
      <c r="D41" s="430">
        <v>0</v>
      </c>
      <c r="E41" s="429">
        <v>0</v>
      </c>
      <c r="F41" s="429">
        <v>0</v>
      </c>
      <c r="G41" s="429">
        <v>2</v>
      </c>
      <c r="H41" s="429">
        <v>16</v>
      </c>
      <c r="I41" s="429">
        <v>0</v>
      </c>
      <c r="J41" s="429">
        <v>0</v>
      </c>
      <c r="K41" s="429">
        <v>1</v>
      </c>
      <c r="L41" s="429">
        <v>14</v>
      </c>
      <c r="M41" s="429">
        <v>0</v>
      </c>
      <c r="N41" s="429">
        <v>1</v>
      </c>
      <c r="O41" s="429">
        <v>0</v>
      </c>
      <c r="P41" s="429">
        <v>5</v>
      </c>
      <c r="Q41" s="429">
        <v>5</v>
      </c>
      <c r="R41" s="429">
        <v>0</v>
      </c>
      <c r="S41" s="429">
        <v>7</v>
      </c>
      <c r="T41" s="429">
        <v>1</v>
      </c>
      <c r="U41" s="429">
        <v>5</v>
      </c>
      <c r="V41" s="429">
        <v>2</v>
      </c>
      <c r="W41" s="429">
        <v>0</v>
      </c>
      <c r="X41" s="507" t="s">
        <v>292</v>
      </c>
      <c r="Y41" s="591"/>
      <c r="Z41" s="23"/>
    </row>
    <row r="42" spans="1:26" s="24" customFormat="1" ht="13.5" customHeight="1">
      <c r="A42" s="605" t="s">
        <v>182</v>
      </c>
      <c r="B42" s="606"/>
      <c r="C42" s="423">
        <f>SUM(C43+C44)</f>
        <v>0</v>
      </c>
      <c r="D42" s="424">
        <f aca="true" t="shared" si="14" ref="D42:W42">SUM(D43+D44)</f>
        <v>0</v>
      </c>
      <c r="E42" s="423">
        <f t="shared" si="14"/>
        <v>0</v>
      </c>
      <c r="F42" s="423">
        <f t="shared" si="14"/>
        <v>0</v>
      </c>
      <c r="G42" s="423">
        <f t="shared" si="14"/>
        <v>0</v>
      </c>
      <c r="H42" s="423">
        <f t="shared" si="14"/>
        <v>0</v>
      </c>
      <c r="I42" s="423">
        <f t="shared" si="14"/>
        <v>0</v>
      </c>
      <c r="J42" s="423">
        <f t="shared" si="14"/>
        <v>0</v>
      </c>
      <c r="K42" s="423">
        <f t="shared" si="14"/>
        <v>0</v>
      </c>
      <c r="L42" s="423">
        <f t="shared" si="14"/>
        <v>0</v>
      </c>
      <c r="M42" s="423">
        <f t="shared" si="14"/>
        <v>0</v>
      </c>
      <c r="N42" s="423">
        <f t="shared" si="14"/>
        <v>0</v>
      </c>
      <c r="O42" s="423">
        <f t="shared" si="14"/>
        <v>0</v>
      </c>
      <c r="P42" s="423">
        <f t="shared" si="14"/>
        <v>0</v>
      </c>
      <c r="Q42" s="423">
        <f t="shared" si="14"/>
        <v>0</v>
      </c>
      <c r="R42" s="423">
        <f t="shared" si="14"/>
        <v>0</v>
      </c>
      <c r="S42" s="423">
        <f t="shared" si="14"/>
        <v>0</v>
      </c>
      <c r="T42" s="423">
        <f t="shared" si="14"/>
        <v>0</v>
      </c>
      <c r="U42" s="423">
        <f t="shared" si="14"/>
        <v>0</v>
      </c>
      <c r="V42" s="423">
        <f t="shared" si="14"/>
        <v>0</v>
      </c>
      <c r="W42" s="423">
        <f t="shared" si="14"/>
        <v>0</v>
      </c>
      <c r="X42" s="605" t="s">
        <v>182</v>
      </c>
      <c r="Y42" s="606"/>
      <c r="Z42" s="23"/>
    </row>
    <row r="43" spans="1:26" s="24" customFormat="1" ht="13.5" customHeight="1">
      <c r="A43" s="507" t="s">
        <v>324</v>
      </c>
      <c r="B43" s="591"/>
      <c r="C43" s="266">
        <f t="shared" si="4"/>
        <v>0</v>
      </c>
      <c r="D43" s="373">
        <v>0</v>
      </c>
      <c r="E43" s="149">
        <v>0</v>
      </c>
      <c r="F43" s="149">
        <v>0</v>
      </c>
      <c r="G43" s="149">
        <v>0</v>
      </c>
      <c r="H43" s="149">
        <v>0</v>
      </c>
      <c r="I43" s="149">
        <v>0</v>
      </c>
      <c r="J43" s="149">
        <v>0</v>
      </c>
      <c r="K43" s="149">
        <v>0</v>
      </c>
      <c r="L43" s="149">
        <v>0</v>
      </c>
      <c r="M43" s="149">
        <v>0</v>
      </c>
      <c r="N43" s="149">
        <v>0</v>
      </c>
      <c r="O43" s="149">
        <v>0</v>
      </c>
      <c r="P43" s="149">
        <v>0</v>
      </c>
      <c r="Q43" s="149">
        <v>0</v>
      </c>
      <c r="R43" s="149">
        <v>0</v>
      </c>
      <c r="S43" s="149">
        <v>0</v>
      </c>
      <c r="T43" s="149">
        <v>0</v>
      </c>
      <c r="U43" s="149">
        <v>0</v>
      </c>
      <c r="V43" s="149">
        <v>0</v>
      </c>
      <c r="W43" s="104">
        <v>0</v>
      </c>
      <c r="X43" s="507" t="s">
        <v>320</v>
      </c>
      <c r="Y43" s="591"/>
      <c r="Z43" s="23"/>
    </row>
    <row r="44" spans="1:26" s="24" customFormat="1" ht="13.5" customHeight="1">
      <c r="A44" s="507" t="s">
        <v>321</v>
      </c>
      <c r="B44" s="591"/>
      <c r="C44" s="266">
        <f t="shared" si="4"/>
        <v>0</v>
      </c>
      <c r="D44" s="373">
        <v>0</v>
      </c>
      <c r="E44" s="149">
        <v>0</v>
      </c>
      <c r="F44" s="149">
        <v>0</v>
      </c>
      <c r="G44" s="149">
        <v>0</v>
      </c>
      <c r="H44" s="149">
        <v>0</v>
      </c>
      <c r="I44" s="149">
        <v>0</v>
      </c>
      <c r="J44" s="149">
        <v>0</v>
      </c>
      <c r="K44" s="149">
        <v>0</v>
      </c>
      <c r="L44" s="149">
        <v>0</v>
      </c>
      <c r="M44" s="149">
        <v>0</v>
      </c>
      <c r="N44" s="149">
        <v>0</v>
      </c>
      <c r="O44" s="149">
        <v>0</v>
      </c>
      <c r="P44" s="149">
        <v>0</v>
      </c>
      <c r="Q44" s="149">
        <v>0</v>
      </c>
      <c r="R44" s="149">
        <v>0</v>
      </c>
      <c r="S44" s="149">
        <v>0</v>
      </c>
      <c r="T44" s="149">
        <v>0</v>
      </c>
      <c r="U44" s="149">
        <v>0</v>
      </c>
      <c r="V44" s="149">
        <v>0</v>
      </c>
      <c r="W44" s="104">
        <v>0</v>
      </c>
      <c r="X44" s="507" t="s">
        <v>292</v>
      </c>
      <c r="Y44" s="591"/>
      <c r="Z44" s="23"/>
    </row>
    <row r="45" spans="1:26" s="24" customFormat="1" ht="8.25" customHeight="1">
      <c r="A45" s="270"/>
      <c r="B45" s="271"/>
      <c r="C45" s="31"/>
      <c r="D45" s="30"/>
      <c r="E45" s="31"/>
      <c r="F45" s="31"/>
      <c r="G45" s="31"/>
      <c r="H45" s="31"/>
      <c r="I45" s="31"/>
      <c r="J45" s="31"/>
      <c r="K45" s="31"/>
      <c r="L45" s="31"/>
      <c r="M45" s="31"/>
      <c r="N45" s="31"/>
      <c r="O45" s="31"/>
      <c r="P45" s="31"/>
      <c r="Q45" s="31"/>
      <c r="R45" s="31"/>
      <c r="S45" s="31"/>
      <c r="T45" s="31"/>
      <c r="U45" s="31"/>
      <c r="V45" s="31"/>
      <c r="W45" s="40"/>
      <c r="X45" s="230"/>
      <c r="Y45" s="279"/>
      <c r="Z45" s="23"/>
    </row>
    <row r="46" spans="3:28" ht="12.75">
      <c r="C46" s="171"/>
      <c r="D46" s="171"/>
      <c r="E46" s="171"/>
      <c r="F46" s="171"/>
      <c r="G46" s="171"/>
      <c r="H46" s="171"/>
      <c r="I46" s="171"/>
      <c r="J46" s="171"/>
      <c r="K46" s="171"/>
      <c r="L46" s="171"/>
      <c r="M46" s="171"/>
      <c r="N46" s="171"/>
      <c r="O46" s="171"/>
      <c r="P46" s="171"/>
      <c r="Q46" s="171"/>
      <c r="R46" s="171"/>
      <c r="S46" s="171"/>
      <c r="T46" s="171"/>
      <c r="U46" s="171"/>
      <c r="V46" s="171"/>
      <c r="W46" s="171"/>
      <c r="Z46" s="171"/>
      <c r="AA46" s="171"/>
      <c r="AB46" s="171"/>
    </row>
    <row r="47" spans="3:28" ht="12.75">
      <c r="C47" s="171"/>
      <c r="D47" s="171"/>
      <c r="E47" s="171"/>
      <c r="F47" s="171"/>
      <c r="G47" s="171"/>
      <c r="H47" s="171"/>
      <c r="I47" s="171"/>
      <c r="J47" s="171"/>
      <c r="K47" s="171"/>
      <c r="L47" s="171"/>
      <c r="M47" s="171"/>
      <c r="N47" s="171"/>
      <c r="O47" s="171"/>
      <c r="P47" s="171"/>
      <c r="Q47" s="171"/>
      <c r="R47" s="171"/>
      <c r="S47" s="171"/>
      <c r="T47" s="171"/>
      <c r="U47" s="171"/>
      <c r="V47" s="171"/>
      <c r="W47" s="171"/>
      <c r="Z47" s="171"/>
      <c r="AA47" s="171"/>
      <c r="AB47" s="171"/>
    </row>
    <row r="48" spans="3:28" ht="12.75">
      <c r="C48" s="171"/>
      <c r="D48" s="171"/>
      <c r="E48" s="171"/>
      <c r="F48" s="171"/>
      <c r="G48" s="171"/>
      <c r="H48" s="171"/>
      <c r="I48" s="171"/>
      <c r="J48" s="171"/>
      <c r="K48" s="171"/>
      <c r="L48" s="171"/>
      <c r="M48" s="171"/>
      <c r="N48" s="171"/>
      <c r="O48" s="171"/>
      <c r="P48" s="171"/>
      <c r="Q48" s="171"/>
      <c r="R48" s="171"/>
      <c r="S48" s="171"/>
      <c r="T48" s="171"/>
      <c r="U48" s="171"/>
      <c r="V48" s="171"/>
      <c r="W48" s="171"/>
      <c r="Z48" s="171"/>
      <c r="AA48" s="171"/>
      <c r="AB48" s="171"/>
    </row>
    <row r="49" spans="3:28" ht="12.75">
      <c r="C49" s="171"/>
      <c r="D49" s="171"/>
      <c r="E49" s="171"/>
      <c r="F49" s="171"/>
      <c r="G49" s="171"/>
      <c r="H49" s="171"/>
      <c r="I49" s="171"/>
      <c r="J49" s="171"/>
      <c r="K49" s="171"/>
      <c r="L49" s="171"/>
      <c r="M49" s="171"/>
      <c r="N49" s="171"/>
      <c r="O49" s="171"/>
      <c r="P49" s="171"/>
      <c r="Q49" s="171"/>
      <c r="R49" s="171"/>
      <c r="S49" s="171"/>
      <c r="T49" s="171"/>
      <c r="U49" s="171"/>
      <c r="V49" s="171"/>
      <c r="W49" s="171"/>
      <c r="Z49" s="171"/>
      <c r="AA49" s="171"/>
      <c r="AB49" s="171"/>
    </row>
    <row r="50" spans="3:28" ht="12.75">
      <c r="C50" s="171"/>
      <c r="D50" s="171"/>
      <c r="E50" s="171"/>
      <c r="F50" s="171"/>
      <c r="G50" s="171"/>
      <c r="H50" s="171"/>
      <c r="I50" s="171"/>
      <c r="J50" s="171"/>
      <c r="K50" s="171"/>
      <c r="L50" s="171"/>
      <c r="M50" s="171"/>
      <c r="N50" s="171"/>
      <c r="O50" s="171"/>
      <c r="P50" s="171"/>
      <c r="Q50" s="171"/>
      <c r="R50" s="171"/>
      <c r="S50" s="171"/>
      <c r="T50" s="171"/>
      <c r="U50" s="171"/>
      <c r="V50" s="171"/>
      <c r="W50" s="171"/>
      <c r="Z50" s="171"/>
      <c r="AA50" s="171"/>
      <c r="AB50" s="171"/>
    </row>
    <row r="51" spans="14:28" ht="12.75">
      <c r="N51" s="171"/>
      <c r="O51" s="171"/>
      <c r="P51" s="171"/>
      <c r="Q51" s="171"/>
      <c r="R51" s="171"/>
      <c r="S51" s="171"/>
      <c r="T51" s="171"/>
      <c r="U51" s="171"/>
      <c r="V51" s="171"/>
      <c r="W51" s="171"/>
      <c r="Z51" s="171"/>
      <c r="AA51" s="171"/>
      <c r="AB51" s="171"/>
    </row>
    <row r="52" spans="14:28" ht="12.75">
      <c r="N52" s="171"/>
      <c r="O52" s="171"/>
      <c r="P52" s="171"/>
      <c r="Q52" s="171"/>
      <c r="R52" s="171"/>
      <c r="S52" s="171"/>
      <c r="T52" s="171"/>
      <c r="U52" s="171"/>
      <c r="V52" s="171"/>
      <c r="W52" s="171"/>
      <c r="Z52" s="171"/>
      <c r="AA52" s="171"/>
      <c r="AB52" s="171"/>
    </row>
    <row r="53" spans="14:28" ht="12.75">
      <c r="N53" s="171"/>
      <c r="O53" s="171"/>
      <c r="P53" s="171"/>
      <c r="Q53" s="171"/>
      <c r="R53" s="171"/>
      <c r="S53" s="171"/>
      <c r="T53" s="171"/>
      <c r="U53" s="171"/>
      <c r="V53" s="171"/>
      <c r="W53" s="171"/>
      <c r="Z53" s="171"/>
      <c r="AA53" s="171"/>
      <c r="AB53" s="171"/>
    </row>
    <row r="54" spans="14:28" ht="12.75">
      <c r="N54" s="171"/>
      <c r="O54" s="171"/>
      <c r="P54" s="171"/>
      <c r="Q54" s="171"/>
      <c r="R54" s="171"/>
      <c r="S54" s="171"/>
      <c r="T54" s="171"/>
      <c r="U54" s="171"/>
      <c r="V54" s="171"/>
      <c r="W54" s="171"/>
      <c r="Z54" s="171"/>
      <c r="AA54" s="171"/>
      <c r="AB54" s="171"/>
    </row>
    <row r="55" spans="14:28" ht="12.75">
      <c r="N55" s="171"/>
      <c r="O55" s="171"/>
      <c r="P55" s="171"/>
      <c r="Q55" s="171"/>
      <c r="R55" s="171"/>
      <c r="S55" s="171"/>
      <c r="T55" s="171"/>
      <c r="U55" s="171"/>
      <c r="V55" s="171"/>
      <c r="W55" s="171"/>
      <c r="Z55" s="171"/>
      <c r="AA55" s="171"/>
      <c r="AB55" s="171"/>
    </row>
    <row r="56" spans="14:28" ht="12.75">
      <c r="N56" s="171"/>
      <c r="O56" s="171"/>
      <c r="P56" s="171"/>
      <c r="Q56" s="171"/>
      <c r="R56" s="171"/>
      <c r="S56" s="171"/>
      <c r="T56" s="171"/>
      <c r="U56" s="171"/>
      <c r="V56" s="171"/>
      <c r="W56" s="171"/>
      <c r="Z56" s="171"/>
      <c r="AA56" s="171"/>
      <c r="AB56" s="171"/>
    </row>
    <row r="57" spans="14:28" ht="12.75">
      <c r="N57" s="171"/>
      <c r="O57" s="171"/>
      <c r="P57" s="171"/>
      <c r="Q57" s="171"/>
      <c r="R57" s="171"/>
      <c r="S57" s="171"/>
      <c r="T57" s="171"/>
      <c r="U57" s="171"/>
      <c r="V57" s="171"/>
      <c r="W57" s="171"/>
      <c r="Z57" s="171"/>
      <c r="AA57" s="171"/>
      <c r="AB57" s="171"/>
    </row>
    <row r="58" spans="14:28" ht="12.75">
      <c r="N58" s="171"/>
      <c r="O58" s="171"/>
      <c r="P58" s="171"/>
      <c r="Q58" s="171"/>
      <c r="R58" s="171"/>
      <c r="S58" s="171"/>
      <c r="T58" s="171"/>
      <c r="U58" s="171"/>
      <c r="V58" s="171"/>
      <c r="W58" s="171"/>
      <c r="Z58" s="171"/>
      <c r="AA58" s="171"/>
      <c r="AB58" s="171"/>
    </row>
    <row r="59" spans="14:28" ht="12.75">
      <c r="N59" s="171"/>
      <c r="O59" s="171"/>
      <c r="P59" s="171"/>
      <c r="Q59" s="171"/>
      <c r="R59" s="171"/>
      <c r="S59" s="171"/>
      <c r="T59" s="171"/>
      <c r="U59" s="171"/>
      <c r="V59" s="171"/>
      <c r="W59" s="171"/>
      <c r="Z59" s="171"/>
      <c r="AA59" s="171"/>
      <c r="AB59" s="171"/>
    </row>
    <row r="60" spans="14:28" ht="12.75">
      <c r="N60" s="171"/>
      <c r="O60" s="171"/>
      <c r="P60" s="171"/>
      <c r="Q60" s="171"/>
      <c r="R60" s="171"/>
      <c r="S60" s="171"/>
      <c r="T60" s="171"/>
      <c r="U60" s="171"/>
      <c r="V60" s="171"/>
      <c r="W60" s="171"/>
      <c r="Z60" s="171"/>
      <c r="AA60" s="171"/>
      <c r="AB60" s="171"/>
    </row>
    <row r="61" spans="14:28" ht="12.75">
      <c r="N61" s="171"/>
      <c r="O61" s="171"/>
      <c r="P61" s="171"/>
      <c r="Q61" s="171"/>
      <c r="R61" s="171"/>
      <c r="S61" s="171"/>
      <c r="T61" s="171"/>
      <c r="U61" s="171"/>
      <c r="V61" s="171"/>
      <c r="W61" s="171"/>
      <c r="Z61" s="171"/>
      <c r="AA61" s="171"/>
      <c r="AB61" s="171"/>
    </row>
    <row r="62" spans="14:28" ht="12.75">
      <c r="N62" s="171"/>
      <c r="O62" s="171"/>
      <c r="P62" s="171"/>
      <c r="Q62" s="171"/>
      <c r="R62" s="171"/>
      <c r="S62" s="171"/>
      <c r="T62" s="171"/>
      <c r="U62" s="171"/>
      <c r="V62" s="171"/>
      <c r="W62" s="171"/>
      <c r="Z62" s="171"/>
      <c r="AA62" s="171"/>
      <c r="AB62" s="171"/>
    </row>
    <row r="63" spans="14:28" ht="12.75">
      <c r="N63" s="171"/>
      <c r="O63" s="171"/>
      <c r="P63" s="171"/>
      <c r="Q63" s="171"/>
      <c r="R63" s="171"/>
      <c r="S63" s="171"/>
      <c r="T63" s="171"/>
      <c r="U63" s="171"/>
      <c r="V63" s="171"/>
      <c r="W63" s="171"/>
      <c r="Z63" s="171"/>
      <c r="AA63" s="171"/>
      <c r="AB63" s="171"/>
    </row>
    <row r="64" spans="14:28" ht="12.75">
      <c r="N64" s="171"/>
      <c r="O64" s="171"/>
      <c r="P64" s="171"/>
      <c r="Q64" s="171"/>
      <c r="R64" s="171"/>
      <c r="S64" s="171"/>
      <c r="T64" s="171"/>
      <c r="U64" s="171"/>
      <c r="V64" s="171"/>
      <c r="W64" s="171"/>
      <c r="Z64" s="171"/>
      <c r="AA64" s="171"/>
      <c r="AB64" s="171"/>
    </row>
    <row r="65" spans="14:28" ht="12.75">
      <c r="N65" s="171"/>
      <c r="O65" s="171"/>
      <c r="P65" s="171"/>
      <c r="Q65" s="171"/>
      <c r="R65" s="171"/>
      <c r="S65" s="171"/>
      <c r="T65" s="171"/>
      <c r="U65" s="171"/>
      <c r="V65" s="171"/>
      <c r="W65" s="171"/>
      <c r="Z65" s="171"/>
      <c r="AA65" s="171"/>
      <c r="AB65" s="171"/>
    </row>
    <row r="66" spans="14:28" ht="12.75">
      <c r="N66" s="171"/>
      <c r="O66" s="171"/>
      <c r="P66" s="171"/>
      <c r="Q66" s="171"/>
      <c r="R66" s="171"/>
      <c r="S66" s="171"/>
      <c r="T66" s="171"/>
      <c r="U66" s="171"/>
      <c r="V66" s="171"/>
      <c r="W66" s="171"/>
      <c r="Z66" s="171"/>
      <c r="AA66" s="171"/>
      <c r="AB66" s="171"/>
    </row>
    <row r="67" spans="14:28" ht="12.75">
      <c r="N67" s="171"/>
      <c r="O67" s="171"/>
      <c r="P67" s="171"/>
      <c r="Q67" s="171"/>
      <c r="R67" s="171"/>
      <c r="S67" s="171"/>
      <c r="T67" s="171"/>
      <c r="U67" s="171"/>
      <c r="V67" s="171"/>
      <c r="W67" s="171"/>
      <c r="Z67" s="171"/>
      <c r="AA67" s="171"/>
      <c r="AB67" s="171"/>
    </row>
    <row r="68" spans="14:28" ht="12.75">
      <c r="N68" s="171"/>
      <c r="O68" s="171"/>
      <c r="P68" s="171"/>
      <c r="Q68" s="171"/>
      <c r="R68" s="171"/>
      <c r="S68" s="171"/>
      <c r="T68" s="171"/>
      <c r="U68" s="171"/>
      <c r="V68" s="171"/>
      <c r="W68" s="171"/>
      <c r="Z68" s="171"/>
      <c r="AA68" s="171"/>
      <c r="AB68" s="171"/>
    </row>
    <row r="69" spans="14:28" ht="12.75">
      <c r="N69" s="171"/>
      <c r="O69" s="171"/>
      <c r="P69" s="171"/>
      <c r="Q69" s="171"/>
      <c r="R69" s="171"/>
      <c r="S69" s="171"/>
      <c r="T69" s="171"/>
      <c r="U69" s="171"/>
      <c r="V69" s="171"/>
      <c r="W69" s="171"/>
      <c r="Z69" s="171"/>
      <c r="AA69" s="171"/>
      <c r="AB69" s="171"/>
    </row>
    <row r="70" spans="14:28" ht="12.75">
      <c r="N70" s="171"/>
      <c r="O70" s="171"/>
      <c r="P70" s="171"/>
      <c r="Q70" s="171"/>
      <c r="R70" s="171"/>
      <c r="S70" s="171"/>
      <c r="T70" s="171"/>
      <c r="U70" s="171"/>
      <c r="V70" s="171"/>
      <c r="W70" s="171"/>
      <c r="Z70" s="171"/>
      <c r="AA70" s="171"/>
      <c r="AB70" s="171"/>
    </row>
    <row r="71" spans="14:28" ht="12.75">
      <c r="N71" s="171"/>
      <c r="O71" s="171"/>
      <c r="P71" s="171"/>
      <c r="Q71" s="171"/>
      <c r="R71" s="171"/>
      <c r="S71" s="171"/>
      <c r="T71" s="171"/>
      <c r="U71" s="171"/>
      <c r="V71" s="171"/>
      <c r="W71" s="171"/>
      <c r="Z71" s="171"/>
      <c r="AA71" s="171"/>
      <c r="AB71" s="171"/>
    </row>
    <row r="72" spans="14:28" ht="12.75">
      <c r="N72" s="171"/>
      <c r="O72" s="171"/>
      <c r="P72" s="171"/>
      <c r="Q72" s="171"/>
      <c r="R72" s="171"/>
      <c r="S72" s="171"/>
      <c r="T72" s="171"/>
      <c r="U72" s="171"/>
      <c r="V72" s="171"/>
      <c r="W72" s="171"/>
      <c r="Z72" s="171"/>
      <c r="AA72" s="171"/>
      <c r="AB72" s="171"/>
    </row>
    <row r="73" spans="14:28" ht="12.75">
      <c r="N73" s="171"/>
      <c r="O73" s="171"/>
      <c r="P73" s="171"/>
      <c r="Q73" s="171"/>
      <c r="R73" s="171"/>
      <c r="S73" s="171"/>
      <c r="T73" s="171"/>
      <c r="U73" s="171"/>
      <c r="V73" s="171"/>
      <c r="W73" s="171"/>
      <c r="Z73" s="171"/>
      <c r="AA73" s="171"/>
      <c r="AB73" s="171"/>
    </row>
  </sheetData>
  <sheetProtection/>
  <mergeCells count="100">
    <mergeCell ref="N1:Y1"/>
    <mergeCell ref="A42:B42"/>
    <mergeCell ref="X42:Y42"/>
    <mergeCell ref="A43:B43"/>
    <mergeCell ref="X43:Y43"/>
    <mergeCell ref="A44:B44"/>
    <mergeCell ref="X44:Y44"/>
    <mergeCell ref="A36:B36"/>
    <mergeCell ref="X36:Y36"/>
    <mergeCell ref="A37:B37"/>
    <mergeCell ref="X37:Y37"/>
    <mergeCell ref="A38:B38"/>
    <mergeCell ref="X38:Y38"/>
    <mergeCell ref="A33:B33"/>
    <mergeCell ref="X33:Y33"/>
    <mergeCell ref="A34:B34"/>
    <mergeCell ref="X34:Y34"/>
    <mergeCell ref="A35:B35"/>
    <mergeCell ref="X35:Y35"/>
    <mergeCell ref="A30:B30"/>
    <mergeCell ref="X30:Y30"/>
    <mergeCell ref="A31:B31"/>
    <mergeCell ref="X31:Y31"/>
    <mergeCell ref="A32:B32"/>
    <mergeCell ref="X32:Y32"/>
    <mergeCell ref="A27:B27"/>
    <mergeCell ref="X27:Y27"/>
    <mergeCell ref="A28:B28"/>
    <mergeCell ref="X28:Y28"/>
    <mergeCell ref="A29:B29"/>
    <mergeCell ref="X29:Y29"/>
    <mergeCell ref="A24:B24"/>
    <mergeCell ref="X24:Y24"/>
    <mergeCell ref="A25:B25"/>
    <mergeCell ref="X25:Y25"/>
    <mergeCell ref="A26:B26"/>
    <mergeCell ref="X26:Y26"/>
    <mergeCell ref="A21:B21"/>
    <mergeCell ref="X21:Y21"/>
    <mergeCell ref="A22:B22"/>
    <mergeCell ref="X22:Y22"/>
    <mergeCell ref="A23:B23"/>
    <mergeCell ref="X23:Y23"/>
    <mergeCell ref="A18:B18"/>
    <mergeCell ref="X18:Y18"/>
    <mergeCell ref="A19:B19"/>
    <mergeCell ref="X19:Y19"/>
    <mergeCell ref="A20:B20"/>
    <mergeCell ref="X20:Y20"/>
    <mergeCell ref="A15:B15"/>
    <mergeCell ref="X15:Y15"/>
    <mergeCell ref="A16:B16"/>
    <mergeCell ref="X16:Y16"/>
    <mergeCell ref="A17:B17"/>
    <mergeCell ref="X17:Y17"/>
    <mergeCell ref="A12:B12"/>
    <mergeCell ref="X12:Y12"/>
    <mergeCell ref="A13:B13"/>
    <mergeCell ref="X13:Y13"/>
    <mergeCell ref="A14:B14"/>
    <mergeCell ref="X14:Y14"/>
    <mergeCell ref="A8:B8"/>
    <mergeCell ref="X8:Y8"/>
    <mergeCell ref="A9:B9"/>
    <mergeCell ref="X9:Y9"/>
    <mergeCell ref="A10:B10"/>
    <mergeCell ref="X10:Y10"/>
    <mergeCell ref="U3:U5"/>
    <mergeCell ref="V3:V5"/>
    <mergeCell ref="W3:W5"/>
    <mergeCell ref="X3:Y5"/>
    <mergeCell ref="A7:B7"/>
    <mergeCell ref="X7:Y7"/>
    <mergeCell ref="O3:O5"/>
    <mergeCell ref="P3:P5"/>
    <mergeCell ref="Q3:Q5"/>
    <mergeCell ref="R3:R5"/>
    <mergeCell ref="T3:T5"/>
    <mergeCell ref="I3:I5"/>
    <mergeCell ref="J3:J5"/>
    <mergeCell ref="K3:K5"/>
    <mergeCell ref="L3:L5"/>
    <mergeCell ref="M3:M5"/>
    <mergeCell ref="N3:N5"/>
    <mergeCell ref="D3:D5"/>
    <mergeCell ref="E3:E5"/>
    <mergeCell ref="F3:F5"/>
    <mergeCell ref="G3:G5"/>
    <mergeCell ref="H3:H5"/>
    <mergeCell ref="S3:S5"/>
    <mergeCell ref="A1:M1"/>
    <mergeCell ref="A39:B39"/>
    <mergeCell ref="X39:Y39"/>
    <mergeCell ref="A40:B40"/>
    <mergeCell ref="X40:Y40"/>
    <mergeCell ref="A41:B41"/>
    <mergeCell ref="X41:Y41"/>
    <mergeCell ref="A2:C2"/>
    <mergeCell ref="A3:B5"/>
    <mergeCell ref="C3:C5"/>
  </mergeCells>
  <printOptions/>
  <pageMargins left="0.18" right="0.28" top="1" bottom="1" header="0.512" footer="0.512"/>
  <pageSetup horizontalDpi="600" verticalDpi="600" orientation="portrait" paperSize="9" r:id="rId1"/>
  <colBreaks count="1" manualBreakCount="1">
    <brk id="13" max="32" man="1"/>
  </colBreaks>
  <ignoredErrors>
    <ignoredError sqref="C15 C27 C18 C21 C24 C30 C33 C36 C39 C42" formula="1"/>
  </ignoredErrors>
</worksheet>
</file>

<file path=xl/worksheets/sheet13.xml><?xml version="1.0" encoding="utf-8"?>
<worksheet xmlns="http://schemas.openxmlformats.org/spreadsheetml/2006/main" xmlns:r="http://schemas.openxmlformats.org/officeDocument/2006/relationships">
  <sheetPr>
    <tabColor rgb="FFFFC000"/>
  </sheetPr>
  <dimension ref="A1:I54"/>
  <sheetViews>
    <sheetView showGridLines="0" zoomScaleSheetLayoutView="100" zoomScalePageLayoutView="0" workbookViewId="0" topLeftCell="A31">
      <selection activeCell="L11" sqref="L11"/>
    </sheetView>
  </sheetViews>
  <sheetFormatPr defaultColWidth="9.00390625" defaultRowHeight="13.5"/>
  <cols>
    <col min="1" max="1" width="2.50390625" style="0" customWidth="1"/>
    <col min="2" max="2" width="12.625" style="0" customWidth="1"/>
    <col min="3" max="8" width="9.625" style="0" customWidth="1"/>
  </cols>
  <sheetData>
    <row r="1" spans="1:8" s="280" customFormat="1" ht="17.25" customHeight="1">
      <c r="A1" s="556" t="s">
        <v>325</v>
      </c>
      <c r="B1" s="556"/>
      <c r="C1" s="556"/>
      <c r="D1" s="556"/>
      <c r="E1" s="556"/>
      <c r="F1" s="556"/>
      <c r="G1" s="556"/>
      <c r="H1" s="556"/>
    </row>
    <row r="2" spans="1:8" ht="12.75">
      <c r="A2" s="102" t="s">
        <v>130</v>
      </c>
      <c r="G2" s="632"/>
      <c r="H2" s="632"/>
    </row>
    <row r="3" spans="1:9" s="282" customFormat="1" ht="21" customHeight="1">
      <c r="A3" s="552" t="s">
        <v>326</v>
      </c>
      <c r="B3" s="553"/>
      <c r="C3" s="485" t="s">
        <v>327</v>
      </c>
      <c r="D3" s="485"/>
      <c r="E3" s="486"/>
      <c r="F3" s="485" t="s">
        <v>328</v>
      </c>
      <c r="G3" s="485"/>
      <c r="H3" s="485"/>
      <c r="I3" s="281"/>
    </row>
    <row r="4" spans="1:9" s="282" customFormat="1" ht="21" customHeight="1">
      <c r="A4" s="550"/>
      <c r="B4" s="551"/>
      <c r="C4" s="63" t="s">
        <v>329</v>
      </c>
      <c r="D4" s="63" t="s">
        <v>142</v>
      </c>
      <c r="E4" s="204" t="s">
        <v>143</v>
      </c>
      <c r="F4" s="63" t="s">
        <v>329</v>
      </c>
      <c r="G4" s="63" t="s">
        <v>142</v>
      </c>
      <c r="H4" s="60" t="s">
        <v>143</v>
      </c>
      <c r="I4" s="281"/>
    </row>
    <row r="5" spans="1:8" ht="15" customHeight="1">
      <c r="A5" s="633" t="s">
        <v>330</v>
      </c>
      <c r="B5" s="634"/>
      <c r="C5" s="342">
        <f>SUM(C7:C53)</f>
        <v>227</v>
      </c>
      <c r="D5" s="343">
        <f>SUM(D7:D53)</f>
        <v>163</v>
      </c>
      <c r="E5" s="343">
        <f>SUM(E7:E53)</f>
        <v>64</v>
      </c>
      <c r="F5" s="348">
        <v>100</v>
      </c>
      <c r="G5" s="283">
        <v>100</v>
      </c>
      <c r="H5" s="284">
        <v>100</v>
      </c>
    </row>
    <row r="6" spans="1:8" ht="7.5" customHeight="1">
      <c r="A6" s="285"/>
      <c r="B6" s="286"/>
      <c r="C6" s="342"/>
      <c r="D6" s="343"/>
      <c r="E6" s="343"/>
      <c r="F6" s="348"/>
      <c r="G6" s="283"/>
      <c r="H6" s="284"/>
    </row>
    <row r="7" spans="1:8" ht="15" customHeight="1">
      <c r="A7" s="287"/>
      <c r="B7" s="288" t="s">
        <v>331</v>
      </c>
      <c r="C7" s="344">
        <f>+D7+E7</f>
        <v>0</v>
      </c>
      <c r="D7" s="341">
        <v>0</v>
      </c>
      <c r="E7" s="341">
        <v>0</v>
      </c>
      <c r="F7" s="344">
        <v>0</v>
      </c>
      <c r="G7" s="341">
        <v>0</v>
      </c>
      <c r="H7" s="345">
        <v>0</v>
      </c>
    </row>
    <row r="8" spans="1:8" ht="15" customHeight="1">
      <c r="A8" s="287"/>
      <c r="B8" s="288" t="s">
        <v>332</v>
      </c>
      <c r="C8" s="344">
        <f aca="true" t="shared" si="0" ref="C8:C53">+D8+E8</f>
        <v>0</v>
      </c>
      <c r="D8" s="341">
        <v>0</v>
      </c>
      <c r="E8" s="341">
        <v>0</v>
      </c>
      <c r="F8" s="344">
        <v>0</v>
      </c>
      <c r="G8" s="341">
        <v>0</v>
      </c>
      <c r="H8" s="345">
        <v>0</v>
      </c>
    </row>
    <row r="9" spans="1:8" ht="15" customHeight="1">
      <c r="A9" s="287"/>
      <c r="B9" s="288" t="s">
        <v>333</v>
      </c>
      <c r="C9" s="344">
        <f t="shared" si="0"/>
        <v>0</v>
      </c>
      <c r="D9" s="341">
        <v>0</v>
      </c>
      <c r="E9" s="341">
        <v>0</v>
      </c>
      <c r="F9" s="344">
        <v>0</v>
      </c>
      <c r="G9" s="341">
        <v>0</v>
      </c>
      <c r="H9" s="345">
        <v>0</v>
      </c>
    </row>
    <row r="10" spans="1:8" ht="15" customHeight="1">
      <c r="A10" s="287"/>
      <c r="B10" s="288" t="s">
        <v>334</v>
      </c>
      <c r="C10" s="344">
        <f t="shared" si="0"/>
        <v>0</v>
      </c>
      <c r="D10" s="341">
        <v>0</v>
      </c>
      <c r="E10" s="341">
        <v>0</v>
      </c>
      <c r="F10" s="344">
        <v>0</v>
      </c>
      <c r="G10" s="341">
        <v>0</v>
      </c>
      <c r="H10" s="345">
        <v>0</v>
      </c>
    </row>
    <row r="11" spans="1:8" ht="15" customHeight="1">
      <c r="A11" s="291"/>
      <c r="B11" s="292" t="s">
        <v>335</v>
      </c>
      <c r="C11" s="338">
        <f t="shared" si="0"/>
        <v>0</v>
      </c>
      <c r="D11" s="293">
        <v>0</v>
      </c>
      <c r="E11" s="293">
        <v>0</v>
      </c>
      <c r="F11" s="338">
        <v>0</v>
      </c>
      <c r="G11" s="293">
        <v>0</v>
      </c>
      <c r="H11" s="346">
        <v>0</v>
      </c>
    </row>
    <row r="12" spans="1:8" ht="15" customHeight="1">
      <c r="A12" s="287"/>
      <c r="B12" s="288" t="s">
        <v>336</v>
      </c>
      <c r="C12" s="344">
        <f t="shared" si="0"/>
        <v>0</v>
      </c>
      <c r="D12" s="341">
        <v>0</v>
      </c>
      <c r="E12" s="341">
        <v>0</v>
      </c>
      <c r="F12" s="344">
        <v>0</v>
      </c>
      <c r="G12" s="341">
        <v>0</v>
      </c>
      <c r="H12" s="345">
        <v>0</v>
      </c>
    </row>
    <row r="13" spans="1:8" ht="15" customHeight="1">
      <c r="A13" s="287"/>
      <c r="B13" s="288" t="s">
        <v>337</v>
      </c>
      <c r="C13" s="344">
        <f t="shared" si="0"/>
        <v>0</v>
      </c>
      <c r="D13" s="341">
        <v>0</v>
      </c>
      <c r="E13" s="341">
        <v>0</v>
      </c>
      <c r="F13" s="344">
        <v>0</v>
      </c>
      <c r="G13" s="341">
        <v>0</v>
      </c>
      <c r="H13" s="345">
        <v>0</v>
      </c>
    </row>
    <row r="14" spans="1:8" ht="15" customHeight="1">
      <c r="A14" s="287"/>
      <c r="B14" s="288" t="s">
        <v>338</v>
      </c>
      <c r="C14" s="344">
        <f t="shared" si="0"/>
        <v>0</v>
      </c>
      <c r="D14" s="341">
        <v>0</v>
      </c>
      <c r="E14" s="341">
        <v>0</v>
      </c>
      <c r="F14" s="344">
        <v>0</v>
      </c>
      <c r="G14" s="341">
        <v>0</v>
      </c>
      <c r="H14" s="345">
        <v>0</v>
      </c>
    </row>
    <row r="15" spans="1:8" ht="15" customHeight="1">
      <c r="A15" s="287"/>
      <c r="B15" s="288" t="s">
        <v>339</v>
      </c>
      <c r="C15" s="344">
        <f t="shared" si="0"/>
        <v>1</v>
      </c>
      <c r="D15" s="341">
        <v>0</v>
      </c>
      <c r="E15" s="341">
        <v>1</v>
      </c>
      <c r="F15" s="349">
        <f aca="true" t="shared" si="1" ref="F15:F20">C15/$C$5*100</f>
        <v>0.4405286343612335</v>
      </c>
      <c r="G15" s="341">
        <v>0</v>
      </c>
      <c r="H15" s="290">
        <f aca="true" t="shared" si="2" ref="H15:H20">E15/$E$5*100</f>
        <v>1.5625</v>
      </c>
    </row>
    <row r="16" spans="1:8" ht="15" customHeight="1">
      <c r="A16" s="291"/>
      <c r="B16" s="292" t="s">
        <v>340</v>
      </c>
      <c r="C16" s="338">
        <f t="shared" si="0"/>
        <v>1</v>
      </c>
      <c r="D16" s="293">
        <v>0</v>
      </c>
      <c r="E16" s="293">
        <v>1</v>
      </c>
      <c r="F16" s="349">
        <f t="shared" si="1"/>
        <v>0.4405286343612335</v>
      </c>
      <c r="G16" s="341">
        <v>0</v>
      </c>
      <c r="H16" s="295">
        <f t="shared" si="2"/>
        <v>1.5625</v>
      </c>
    </row>
    <row r="17" spans="1:9" ht="15" customHeight="1">
      <c r="A17" s="287"/>
      <c r="B17" s="288" t="s">
        <v>341</v>
      </c>
      <c r="C17" s="344">
        <f t="shared" si="0"/>
        <v>4</v>
      </c>
      <c r="D17" s="341">
        <v>1</v>
      </c>
      <c r="E17" s="341">
        <v>3</v>
      </c>
      <c r="F17" s="476">
        <f t="shared" si="1"/>
        <v>1.762114537444934</v>
      </c>
      <c r="G17" s="474">
        <f>D17/$D$5*100</f>
        <v>0.6134969325153374</v>
      </c>
      <c r="H17" s="289">
        <f t="shared" si="2"/>
        <v>4.6875</v>
      </c>
      <c r="I17" s="475"/>
    </row>
    <row r="18" spans="1:8" ht="15" customHeight="1">
      <c r="A18" s="287"/>
      <c r="B18" s="288" t="s">
        <v>342</v>
      </c>
      <c r="C18" s="344">
        <f t="shared" si="0"/>
        <v>1</v>
      </c>
      <c r="D18" s="341">
        <v>0</v>
      </c>
      <c r="E18" s="341">
        <v>1</v>
      </c>
      <c r="F18" s="349">
        <f t="shared" si="1"/>
        <v>0.4405286343612335</v>
      </c>
      <c r="G18" s="341">
        <v>0</v>
      </c>
      <c r="H18" s="290">
        <f t="shared" si="2"/>
        <v>1.5625</v>
      </c>
    </row>
    <row r="19" spans="1:8" ht="15" customHeight="1">
      <c r="A19" s="287"/>
      <c r="B19" s="288" t="s">
        <v>343</v>
      </c>
      <c r="C19" s="344">
        <f t="shared" si="0"/>
        <v>15</v>
      </c>
      <c r="D19" s="341">
        <v>10</v>
      </c>
      <c r="E19" s="341">
        <v>5</v>
      </c>
      <c r="F19" s="349">
        <f t="shared" si="1"/>
        <v>6.607929515418502</v>
      </c>
      <c r="G19" s="289">
        <f>D19/$D$5*100</f>
        <v>6.134969325153374</v>
      </c>
      <c r="H19" s="290">
        <f t="shared" si="2"/>
        <v>7.8125</v>
      </c>
    </row>
    <row r="20" spans="1:8" ht="15" customHeight="1">
      <c r="A20" s="287"/>
      <c r="B20" s="288" t="s">
        <v>344</v>
      </c>
      <c r="C20" s="344">
        <f t="shared" si="0"/>
        <v>4</v>
      </c>
      <c r="D20" s="341">
        <v>2</v>
      </c>
      <c r="E20" s="341">
        <v>2</v>
      </c>
      <c r="F20" s="349">
        <f t="shared" si="1"/>
        <v>1.762114537444934</v>
      </c>
      <c r="G20" s="289">
        <f>D20/$D$5*100</f>
        <v>1.2269938650306749</v>
      </c>
      <c r="H20" s="290">
        <f t="shared" si="2"/>
        <v>3.125</v>
      </c>
    </row>
    <row r="21" spans="1:8" ht="15" customHeight="1">
      <c r="A21" s="291"/>
      <c r="B21" s="292" t="s">
        <v>345</v>
      </c>
      <c r="C21" s="338">
        <f t="shared" si="0"/>
        <v>0</v>
      </c>
      <c r="D21" s="293">
        <v>0</v>
      </c>
      <c r="E21" s="293">
        <v>0</v>
      </c>
      <c r="F21" s="338">
        <v>0</v>
      </c>
      <c r="G21" s="293">
        <v>0</v>
      </c>
      <c r="H21" s="346">
        <v>0</v>
      </c>
    </row>
    <row r="22" spans="1:8" ht="15" customHeight="1">
      <c r="A22" s="287"/>
      <c r="B22" s="288" t="s">
        <v>346</v>
      </c>
      <c r="C22" s="344">
        <f t="shared" si="0"/>
        <v>0</v>
      </c>
      <c r="D22" s="341">
        <v>0</v>
      </c>
      <c r="E22" s="341">
        <v>0</v>
      </c>
      <c r="F22" s="344">
        <v>0</v>
      </c>
      <c r="G22" s="341">
        <v>0</v>
      </c>
      <c r="H22" s="345">
        <v>0</v>
      </c>
    </row>
    <row r="23" spans="1:8" ht="15" customHeight="1">
      <c r="A23" s="287"/>
      <c r="B23" s="288" t="s">
        <v>347</v>
      </c>
      <c r="C23" s="344">
        <f t="shared" si="0"/>
        <v>0</v>
      </c>
      <c r="D23" s="341">
        <v>0</v>
      </c>
      <c r="E23" s="341">
        <v>0</v>
      </c>
      <c r="F23" s="344">
        <v>0</v>
      </c>
      <c r="G23" s="341">
        <v>0</v>
      </c>
      <c r="H23" s="345">
        <v>0</v>
      </c>
    </row>
    <row r="24" spans="1:8" ht="15" customHeight="1">
      <c r="A24" s="287"/>
      <c r="B24" s="288" t="s">
        <v>348</v>
      </c>
      <c r="C24" s="344">
        <f t="shared" si="0"/>
        <v>0</v>
      </c>
      <c r="D24" s="341">
        <v>0</v>
      </c>
      <c r="E24" s="341">
        <v>0</v>
      </c>
      <c r="F24" s="344">
        <v>0</v>
      </c>
      <c r="G24" s="341">
        <v>0</v>
      </c>
      <c r="H24" s="345">
        <v>0</v>
      </c>
    </row>
    <row r="25" spans="1:8" ht="15" customHeight="1">
      <c r="A25" s="287"/>
      <c r="B25" s="288" t="s">
        <v>349</v>
      </c>
      <c r="C25" s="344">
        <f t="shared" si="0"/>
        <v>0</v>
      </c>
      <c r="D25" s="341">
        <v>0</v>
      </c>
      <c r="E25" s="341">
        <v>0</v>
      </c>
      <c r="F25" s="344">
        <v>0</v>
      </c>
      <c r="G25" s="341">
        <v>0</v>
      </c>
      <c r="H25" s="345">
        <v>0</v>
      </c>
    </row>
    <row r="26" spans="1:8" ht="15" customHeight="1">
      <c r="A26" s="291"/>
      <c r="B26" s="292" t="s">
        <v>350</v>
      </c>
      <c r="C26" s="338">
        <f t="shared" si="0"/>
        <v>0</v>
      </c>
      <c r="D26" s="293">
        <v>0</v>
      </c>
      <c r="E26" s="293">
        <v>0</v>
      </c>
      <c r="F26" s="338">
        <v>0</v>
      </c>
      <c r="G26" s="293">
        <v>0</v>
      </c>
      <c r="H26" s="346">
        <v>0</v>
      </c>
    </row>
    <row r="27" spans="1:8" ht="15" customHeight="1">
      <c r="A27" s="287"/>
      <c r="B27" s="288" t="s">
        <v>351</v>
      </c>
      <c r="C27" s="344">
        <f t="shared" si="0"/>
        <v>0</v>
      </c>
      <c r="D27" s="341">
        <v>0</v>
      </c>
      <c r="E27" s="341">
        <v>0</v>
      </c>
      <c r="F27" s="344">
        <v>0</v>
      </c>
      <c r="G27" s="341">
        <v>0</v>
      </c>
      <c r="H27" s="345">
        <v>0</v>
      </c>
    </row>
    <row r="28" spans="1:8" ht="15" customHeight="1">
      <c r="A28" s="287"/>
      <c r="B28" s="288" t="s">
        <v>352</v>
      </c>
      <c r="C28" s="344">
        <f t="shared" si="0"/>
        <v>2</v>
      </c>
      <c r="D28" s="341">
        <v>2</v>
      </c>
      <c r="E28" s="341">
        <v>0</v>
      </c>
      <c r="F28" s="349">
        <f>C28/$C$5*100</f>
        <v>0.881057268722467</v>
      </c>
      <c r="G28" s="289">
        <f>D28/$D$5*100</f>
        <v>1.2269938650306749</v>
      </c>
      <c r="H28" s="345">
        <v>0</v>
      </c>
    </row>
    <row r="29" spans="1:8" ht="15" customHeight="1">
      <c r="A29" s="287"/>
      <c r="B29" s="288" t="s">
        <v>353</v>
      </c>
      <c r="C29" s="344">
        <f t="shared" si="0"/>
        <v>15</v>
      </c>
      <c r="D29" s="341">
        <v>10</v>
      </c>
      <c r="E29" s="341">
        <v>5</v>
      </c>
      <c r="F29" s="349">
        <f>C29/$C$5*100</f>
        <v>6.607929515418502</v>
      </c>
      <c r="G29" s="289">
        <f>D29/$D$5*100</f>
        <v>6.134969325153374</v>
      </c>
      <c r="H29" s="290">
        <f>E29/$E$5*100</f>
        <v>7.8125</v>
      </c>
    </row>
    <row r="30" spans="1:8" ht="15" customHeight="1">
      <c r="A30" s="287"/>
      <c r="B30" s="288" t="s">
        <v>354</v>
      </c>
      <c r="C30" s="344">
        <f t="shared" si="0"/>
        <v>0</v>
      </c>
      <c r="D30" s="341">
        <v>0</v>
      </c>
      <c r="E30" s="341">
        <v>0</v>
      </c>
      <c r="F30" s="344">
        <v>0</v>
      </c>
      <c r="G30" s="341">
        <v>0</v>
      </c>
      <c r="H30" s="345">
        <v>0</v>
      </c>
    </row>
    <row r="31" spans="1:8" ht="15" customHeight="1">
      <c r="A31" s="291"/>
      <c r="B31" s="292" t="s">
        <v>355</v>
      </c>
      <c r="C31" s="338">
        <f t="shared" si="0"/>
        <v>1</v>
      </c>
      <c r="D31" s="293">
        <v>1</v>
      </c>
      <c r="E31" s="293">
        <v>0</v>
      </c>
      <c r="F31" s="350">
        <f>C31/$C$5*100</f>
        <v>0.4405286343612335</v>
      </c>
      <c r="G31" s="294">
        <f>D31/$D$5*100</f>
        <v>0.6134969325153374</v>
      </c>
      <c r="H31" s="346">
        <v>0</v>
      </c>
    </row>
    <row r="32" spans="1:8" ht="15" customHeight="1">
      <c r="A32" s="287"/>
      <c r="B32" s="288" t="s">
        <v>356</v>
      </c>
      <c r="C32" s="344">
        <f t="shared" si="0"/>
        <v>12</v>
      </c>
      <c r="D32" s="341">
        <v>10</v>
      </c>
      <c r="E32" s="341">
        <v>2</v>
      </c>
      <c r="F32" s="349">
        <f>C32/$C$5*100</f>
        <v>5.286343612334802</v>
      </c>
      <c r="G32" s="289">
        <f>D32/$D$5*100</f>
        <v>6.134969325153374</v>
      </c>
      <c r="H32" s="290">
        <f>E32/$E$5*100</f>
        <v>3.125</v>
      </c>
    </row>
    <row r="33" spans="1:8" ht="15" customHeight="1">
      <c r="A33" s="287"/>
      <c r="B33" s="288" t="s">
        <v>357</v>
      </c>
      <c r="C33" s="344">
        <f t="shared" si="0"/>
        <v>42</v>
      </c>
      <c r="D33" s="341">
        <v>29</v>
      </c>
      <c r="E33" s="341">
        <v>13</v>
      </c>
      <c r="F33" s="349">
        <f>C33/$C$5*100</f>
        <v>18.502202643171806</v>
      </c>
      <c r="G33" s="289">
        <f>D33/$D$5*100</f>
        <v>17.791411042944784</v>
      </c>
      <c r="H33" s="290">
        <f>E33/$E$5*100</f>
        <v>20.3125</v>
      </c>
    </row>
    <row r="34" spans="1:8" ht="15" customHeight="1">
      <c r="A34" s="287"/>
      <c r="B34" s="288" t="s">
        <v>358</v>
      </c>
      <c r="C34" s="344">
        <f t="shared" si="0"/>
        <v>27</v>
      </c>
      <c r="D34" s="341">
        <v>20</v>
      </c>
      <c r="E34" s="341">
        <v>7</v>
      </c>
      <c r="F34" s="349">
        <f>C34/$C$5*100</f>
        <v>11.894273127753303</v>
      </c>
      <c r="G34" s="289">
        <f>D34/$D$5*100</f>
        <v>12.269938650306749</v>
      </c>
      <c r="H34" s="290">
        <f>E34/$E$5*100</f>
        <v>10.9375</v>
      </c>
    </row>
    <row r="35" spans="1:8" ht="15" customHeight="1">
      <c r="A35" s="287"/>
      <c r="B35" s="288" t="s">
        <v>359</v>
      </c>
      <c r="C35" s="344">
        <f t="shared" si="0"/>
        <v>0</v>
      </c>
      <c r="D35" s="341">
        <v>0</v>
      </c>
      <c r="E35" s="341">
        <v>0</v>
      </c>
      <c r="F35" s="344">
        <v>0</v>
      </c>
      <c r="G35" s="341">
        <v>0</v>
      </c>
      <c r="H35" s="345">
        <v>0</v>
      </c>
    </row>
    <row r="36" spans="1:8" ht="15" customHeight="1">
      <c r="A36" s="291"/>
      <c r="B36" s="292" t="s">
        <v>360</v>
      </c>
      <c r="C36" s="338">
        <f t="shared" si="0"/>
        <v>1</v>
      </c>
      <c r="D36" s="293">
        <v>1</v>
      </c>
      <c r="E36" s="293">
        <v>0</v>
      </c>
      <c r="F36" s="350">
        <f>C36/$C$5*100</f>
        <v>0.4405286343612335</v>
      </c>
      <c r="G36" s="294">
        <f>D36/$D$5*100</f>
        <v>0.6134969325153374</v>
      </c>
      <c r="H36" s="346">
        <v>0</v>
      </c>
    </row>
    <row r="37" spans="1:8" ht="15" customHeight="1">
      <c r="A37" s="287"/>
      <c r="B37" s="288" t="s">
        <v>361</v>
      </c>
      <c r="C37" s="344">
        <f t="shared" si="0"/>
        <v>29</v>
      </c>
      <c r="D37" s="341">
        <v>22</v>
      </c>
      <c r="E37" s="341">
        <v>7</v>
      </c>
      <c r="F37" s="349">
        <f>C37/$C$5*100</f>
        <v>12.77533039647577</v>
      </c>
      <c r="G37" s="289">
        <f>D37/$D$5*100</f>
        <v>13.496932515337424</v>
      </c>
      <c r="H37" s="290">
        <f>E37/$E$5*100</f>
        <v>10.9375</v>
      </c>
    </row>
    <row r="38" spans="1:8" ht="15" customHeight="1">
      <c r="A38" s="287"/>
      <c r="B38" s="288" t="s">
        <v>362</v>
      </c>
      <c r="C38" s="344">
        <f t="shared" si="0"/>
        <v>16</v>
      </c>
      <c r="D38" s="341">
        <v>8</v>
      </c>
      <c r="E38" s="341">
        <v>8</v>
      </c>
      <c r="F38" s="349">
        <f>C38/$C$5*100</f>
        <v>7.048458149779736</v>
      </c>
      <c r="G38" s="289">
        <f>D38/$D$5*100</f>
        <v>4.9079754601226995</v>
      </c>
      <c r="H38" s="290">
        <f>E38/$E$5*100</f>
        <v>12.5</v>
      </c>
    </row>
    <row r="39" spans="1:8" ht="15" customHeight="1">
      <c r="A39" s="287"/>
      <c r="B39" s="288" t="s">
        <v>363</v>
      </c>
      <c r="C39" s="344">
        <f t="shared" si="0"/>
        <v>22</v>
      </c>
      <c r="D39" s="341">
        <v>19</v>
      </c>
      <c r="E39" s="341">
        <v>3</v>
      </c>
      <c r="F39" s="349">
        <f>C39/$C$5*100</f>
        <v>9.691629955947137</v>
      </c>
      <c r="G39" s="289">
        <f>D39/$D$5*100</f>
        <v>11.65644171779141</v>
      </c>
      <c r="H39" s="290">
        <f>E39/$E$5*100</f>
        <v>4.6875</v>
      </c>
    </row>
    <row r="40" spans="1:8" ht="15" customHeight="1">
      <c r="A40" s="287"/>
      <c r="B40" s="288" t="s">
        <v>364</v>
      </c>
      <c r="C40" s="344">
        <f t="shared" si="0"/>
        <v>15</v>
      </c>
      <c r="D40" s="341">
        <v>13</v>
      </c>
      <c r="E40" s="341">
        <v>2</v>
      </c>
      <c r="F40" s="349">
        <f>C40/$C$5*100</f>
        <v>6.607929515418502</v>
      </c>
      <c r="G40" s="289">
        <f>D40/$D$5*100</f>
        <v>7.975460122699387</v>
      </c>
      <c r="H40" s="290">
        <f>E40/$E$5*100</f>
        <v>3.125</v>
      </c>
    </row>
    <row r="41" spans="1:8" ht="15" customHeight="1">
      <c r="A41" s="291"/>
      <c r="B41" s="292" t="s">
        <v>365</v>
      </c>
      <c r="C41" s="338">
        <f t="shared" si="0"/>
        <v>0</v>
      </c>
      <c r="D41" s="293">
        <v>0</v>
      </c>
      <c r="E41" s="293">
        <v>0</v>
      </c>
      <c r="F41" s="338">
        <v>0</v>
      </c>
      <c r="G41" s="293">
        <v>0</v>
      </c>
      <c r="H41" s="346">
        <v>0</v>
      </c>
    </row>
    <row r="42" spans="1:8" ht="15" customHeight="1">
      <c r="A42" s="287"/>
      <c r="B42" s="288" t="s">
        <v>366</v>
      </c>
      <c r="C42" s="344">
        <f t="shared" si="0"/>
        <v>0</v>
      </c>
      <c r="D42" s="341">
        <v>0</v>
      </c>
      <c r="E42" s="341">
        <v>0</v>
      </c>
      <c r="F42" s="344">
        <v>0</v>
      </c>
      <c r="G42" s="477">
        <v>0</v>
      </c>
      <c r="H42" s="345">
        <v>0</v>
      </c>
    </row>
    <row r="43" spans="1:9" ht="15" customHeight="1">
      <c r="A43" s="287"/>
      <c r="B43" s="288" t="s">
        <v>367</v>
      </c>
      <c r="C43" s="344">
        <f t="shared" si="0"/>
        <v>10</v>
      </c>
      <c r="D43" s="341">
        <v>9</v>
      </c>
      <c r="E43" s="341">
        <v>1</v>
      </c>
      <c r="F43" s="349">
        <f>C43/$C$5*100</f>
        <v>4.405286343612335</v>
      </c>
      <c r="G43" s="289">
        <f>D43/$D$5*100</f>
        <v>5.521472392638037</v>
      </c>
      <c r="H43" s="289">
        <f>E43/$E$5*100</f>
        <v>1.5625</v>
      </c>
      <c r="I43" s="475"/>
    </row>
    <row r="44" spans="1:8" ht="15" customHeight="1">
      <c r="A44" s="287"/>
      <c r="B44" s="288" t="s">
        <v>368</v>
      </c>
      <c r="C44" s="344">
        <f t="shared" si="0"/>
        <v>0</v>
      </c>
      <c r="D44" s="341">
        <v>0</v>
      </c>
      <c r="E44" s="341">
        <v>0</v>
      </c>
      <c r="F44" s="344">
        <v>0</v>
      </c>
      <c r="G44" s="341">
        <v>0</v>
      </c>
      <c r="H44" s="345">
        <v>0</v>
      </c>
    </row>
    <row r="45" spans="1:8" ht="15" customHeight="1">
      <c r="A45" s="287"/>
      <c r="B45" s="288" t="s">
        <v>369</v>
      </c>
      <c r="C45" s="344">
        <f t="shared" si="0"/>
        <v>0</v>
      </c>
      <c r="D45" s="341">
        <v>0</v>
      </c>
      <c r="E45" s="341">
        <v>0</v>
      </c>
      <c r="F45" s="344">
        <v>0</v>
      </c>
      <c r="G45" s="341">
        <v>0</v>
      </c>
      <c r="H45" s="345">
        <v>0</v>
      </c>
    </row>
    <row r="46" spans="1:8" ht="15" customHeight="1">
      <c r="A46" s="291"/>
      <c r="B46" s="292" t="s">
        <v>370</v>
      </c>
      <c r="C46" s="338">
        <f t="shared" si="0"/>
        <v>0</v>
      </c>
      <c r="D46" s="293">
        <v>0</v>
      </c>
      <c r="E46" s="293">
        <v>0</v>
      </c>
      <c r="F46" s="338">
        <v>0</v>
      </c>
      <c r="G46" s="293">
        <v>0</v>
      </c>
      <c r="H46" s="346">
        <v>0</v>
      </c>
    </row>
    <row r="47" spans="1:8" ht="15" customHeight="1">
      <c r="A47" s="287"/>
      <c r="B47" s="288" t="s">
        <v>371</v>
      </c>
      <c r="C47" s="344">
        <f t="shared" si="0"/>
        <v>1</v>
      </c>
      <c r="D47" s="341">
        <v>0</v>
      </c>
      <c r="E47" s="341">
        <v>1</v>
      </c>
      <c r="F47" s="476">
        <f>C47/$C$5*100</f>
        <v>0.4405286343612335</v>
      </c>
      <c r="G47" s="341">
        <v>0</v>
      </c>
      <c r="H47" s="290">
        <f>E47/$E$5*100</f>
        <v>1.5625</v>
      </c>
    </row>
    <row r="48" spans="1:8" ht="15" customHeight="1">
      <c r="A48" s="287"/>
      <c r="B48" s="288" t="s">
        <v>372</v>
      </c>
      <c r="C48" s="344">
        <f t="shared" si="0"/>
        <v>0</v>
      </c>
      <c r="D48" s="341">
        <v>0</v>
      </c>
      <c r="E48" s="341">
        <v>0</v>
      </c>
      <c r="F48" s="344">
        <v>0</v>
      </c>
      <c r="G48" s="341">
        <v>0</v>
      </c>
      <c r="H48" s="345">
        <v>0</v>
      </c>
    </row>
    <row r="49" spans="1:8" ht="15" customHeight="1">
      <c r="A49" s="287"/>
      <c r="B49" s="288" t="s">
        <v>373</v>
      </c>
      <c r="C49" s="344">
        <f t="shared" si="0"/>
        <v>0</v>
      </c>
      <c r="D49" s="341">
        <v>0</v>
      </c>
      <c r="E49" s="341">
        <v>0</v>
      </c>
      <c r="F49" s="344">
        <v>0</v>
      </c>
      <c r="G49" s="341">
        <v>0</v>
      </c>
      <c r="H49" s="345">
        <v>0</v>
      </c>
    </row>
    <row r="50" spans="1:8" ht="15" customHeight="1">
      <c r="A50" s="287"/>
      <c r="B50" s="288" t="s">
        <v>374</v>
      </c>
      <c r="C50" s="344">
        <f t="shared" si="0"/>
        <v>1</v>
      </c>
      <c r="D50" s="341">
        <v>1</v>
      </c>
      <c r="E50" s="341">
        <v>0</v>
      </c>
      <c r="F50" s="349">
        <f>C50/$C$5*100</f>
        <v>0.4405286343612335</v>
      </c>
      <c r="G50" s="289">
        <f>D50/$D$5*100</f>
        <v>0.6134969325153374</v>
      </c>
      <c r="H50" s="345">
        <v>0</v>
      </c>
    </row>
    <row r="51" spans="1:8" ht="15" customHeight="1">
      <c r="A51" s="291"/>
      <c r="B51" s="292" t="s">
        <v>375</v>
      </c>
      <c r="C51" s="338">
        <f t="shared" si="0"/>
        <v>0</v>
      </c>
      <c r="D51" s="293">
        <v>0</v>
      </c>
      <c r="E51" s="293">
        <v>0</v>
      </c>
      <c r="F51" s="338">
        <v>0</v>
      </c>
      <c r="G51" s="293">
        <v>0</v>
      </c>
      <c r="H51" s="346">
        <v>0</v>
      </c>
    </row>
    <row r="52" spans="1:8" ht="15" customHeight="1">
      <c r="A52" s="287"/>
      <c r="B52" s="288" t="s">
        <v>376</v>
      </c>
      <c r="C52" s="344">
        <f t="shared" si="0"/>
        <v>0</v>
      </c>
      <c r="D52" s="341">
        <v>0</v>
      </c>
      <c r="E52" s="341">
        <v>0</v>
      </c>
      <c r="F52" s="344">
        <v>0</v>
      </c>
      <c r="G52" s="341">
        <v>0</v>
      </c>
      <c r="H52" s="345">
        <v>0</v>
      </c>
    </row>
    <row r="53" spans="1:8" ht="15" customHeight="1">
      <c r="A53" s="296"/>
      <c r="B53" s="297" t="s">
        <v>377</v>
      </c>
      <c r="C53" s="347">
        <f t="shared" si="0"/>
        <v>7</v>
      </c>
      <c r="D53" s="298">
        <v>5</v>
      </c>
      <c r="E53" s="298">
        <v>2</v>
      </c>
      <c r="F53" s="351">
        <f>C53/$C$5*100</f>
        <v>3.0837004405286343</v>
      </c>
      <c r="G53" s="299">
        <f>D53/$D$5*100</f>
        <v>3.067484662576687</v>
      </c>
      <c r="H53" s="300">
        <f>E53/$E$5*100</f>
        <v>3.125</v>
      </c>
    </row>
    <row r="54" spans="2:3" ht="12.75">
      <c r="B54" s="337"/>
      <c r="C54" s="301"/>
    </row>
  </sheetData>
  <sheetProtection/>
  <mergeCells count="6">
    <mergeCell ref="G2:H2"/>
    <mergeCell ref="A3:B4"/>
    <mergeCell ref="C3:E3"/>
    <mergeCell ref="F3:H3"/>
    <mergeCell ref="A5:B5"/>
    <mergeCell ref="A1:H1"/>
  </mergeCells>
  <printOptions/>
  <pageMargins left="1.1023622047244095" right="0.7874015748031497" top="0.4724409448818898" bottom="0.5118110236220472" header="0.5118110236220472" footer="0.5118110236220472"/>
  <pageSetup horizontalDpi="600" verticalDpi="600" orientation="portrait" paperSize="9" r:id="rId1"/>
  <headerFooter alignWithMargins="0">
    <oddFooter>&amp;C&amp;"ＭＳ Ｐ明朝,標準"&amp;10- 65 -</oddFooter>
  </headerFooter>
</worksheet>
</file>

<file path=xl/worksheets/sheet2.xml><?xml version="1.0" encoding="utf-8"?>
<worksheet xmlns="http://schemas.openxmlformats.org/spreadsheetml/2006/main" xmlns:r="http://schemas.openxmlformats.org/officeDocument/2006/relationships">
  <sheetPr>
    <tabColor rgb="FFFFC000"/>
  </sheetPr>
  <dimension ref="A1:T17"/>
  <sheetViews>
    <sheetView showGridLines="0" zoomScaleSheetLayoutView="100" zoomScalePageLayoutView="0" workbookViewId="0" topLeftCell="A1">
      <selection activeCell="H1" sqref="H1:S15"/>
    </sheetView>
  </sheetViews>
  <sheetFormatPr defaultColWidth="9.00390625" defaultRowHeight="13.5"/>
  <cols>
    <col min="1" max="1" width="18.875" style="1" customWidth="1"/>
    <col min="2" max="14" width="8.25390625" style="1" customWidth="1"/>
    <col min="15" max="15" width="8.625" style="1" hidden="1" customWidth="1"/>
    <col min="16" max="16" width="8.125" style="1" hidden="1" customWidth="1"/>
    <col min="17" max="18" width="8.00390625" style="1" hidden="1" customWidth="1"/>
    <col min="19" max="19" width="18.00390625" style="1" bestFit="1" customWidth="1"/>
    <col min="20" max="16384" width="9.00390625" style="1" customWidth="1"/>
  </cols>
  <sheetData>
    <row r="1" spans="1:19" s="65" customFormat="1" ht="15.75" customHeight="1">
      <c r="A1" s="491" t="s">
        <v>457</v>
      </c>
      <c r="B1" s="491"/>
      <c r="C1" s="491"/>
      <c r="D1" s="491"/>
      <c r="E1" s="491"/>
      <c r="F1" s="491"/>
      <c r="G1" s="491"/>
      <c r="H1" s="490" t="s">
        <v>71</v>
      </c>
      <c r="I1" s="490"/>
      <c r="J1" s="490"/>
      <c r="K1" s="490"/>
      <c r="L1" s="490"/>
      <c r="M1" s="490"/>
      <c r="N1" s="490"/>
      <c r="O1" s="490"/>
      <c r="P1" s="490"/>
      <c r="Q1" s="490"/>
      <c r="R1" s="490"/>
      <c r="S1" s="490"/>
    </row>
    <row r="2" spans="1:19" s="3" customFormat="1" ht="14.25" customHeight="1">
      <c r="A2" s="102" t="s">
        <v>13</v>
      </c>
      <c r="R2" s="8"/>
      <c r="S2" s="66" t="s">
        <v>28</v>
      </c>
    </row>
    <row r="3" spans="1:20" s="69" customFormat="1" ht="13.5" customHeight="1">
      <c r="A3" s="481" t="s">
        <v>48</v>
      </c>
      <c r="B3" s="360"/>
      <c r="C3" s="56">
        <v>1</v>
      </c>
      <c r="D3" s="56">
        <v>51</v>
      </c>
      <c r="E3" s="56">
        <v>101</v>
      </c>
      <c r="F3" s="56">
        <v>201</v>
      </c>
      <c r="G3" s="56">
        <v>301</v>
      </c>
      <c r="H3" s="56">
        <v>401</v>
      </c>
      <c r="I3" s="56">
        <v>501</v>
      </c>
      <c r="J3" s="56">
        <v>601</v>
      </c>
      <c r="K3" s="56">
        <v>701</v>
      </c>
      <c r="L3" s="56">
        <v>801</v>
      </c>
      <c r="M3" s="56">
        <v>901</v>
      </c>
      <c r="N3" s="489" t="s">
        <v>63</v>
      </c>
      <c r="O3" s="56">
        <v>1101</v>
      </c>
      <c r="P3" s="56">
        <v>1201</v>
      </c>
      <c r="Q3" s="56">
        <v>1301</v>
      </c>
      <c r="R3" s="56">
        <v>1401</v>
      </c>
      <c r="S3" s="67"/>
      <c r="T3" s="68"/>
    </row>
    <row r="4" spans="1:20" s="73" customFormat="1" ht="16.5" customHeight="1">
      <c r="A4" s="482"/>
      <c r="B4" s="43" t="s">
        <v>10</v>
      </c>
      <c r="C4" s="70" t="s">
        <v>11</v>
      </c>
      <c r="D4" s="70" t="s">
        <v>11</v>
      </c>
      <c r="E4" s="70" t="s">
        <v>11</v>
      </c>
      <c r="F4" s="70" t="s">
        <v>11</v>
      </c>
      <c r="G4" s="70" t="s">
        <v>11</v>
      </c>
      <c r="H4" s="70" t="s">
        <v>11</v>
      </c>
      <c r="I4" s="70" t="s">
        <v>11</v>
      </c>
      <c r="J4" s="70" t="s">
        <v>11</v>
      </c>
      <c r="K4" s="70" t="s">
        <v>11</v>
      </c>
      <c r="L4" s="70" t="s">
        <v>11</v>
      </c>
      <c r="M4" s="70" t="s">
        <v>11</v>
      </c>
      <c r="N4" s="482"/>
      <c r="O4" s="70" t="s">
        <v>11</v>
      </c>
      <c r="P4" s="70" t="s">
        <v>11</v>
      </c>
      <c r="Q4" s="70" t="s">
        <v>11</v>
      </c>
      <c r="R4" s="70" t="s">
        <v>11</v>
      </c>
      <c r="S4" s="71" t="s">
        <v>12</v>
      </c>
      <c r="T4" s="72"/>
    </row>
    <row r="5" spans="1:20" s="76" customFormat="1" ht="12.75">
      <c r="A5" s="483"/>
      <c r="B5" s="361"/>
      <c r="C5" s="63" t="s">
        <v>471</v>
      </c>
      <c r="D5" s="63" t="s">
        <v>472</v>
      </c>
      <c r="E5" s="63" t="s">
        <v>473</v>
      </c>
      <c r="F5" s="63" t="s">
        <v>474</v>
      </c>
      <c r="G5" s="63" t="s">
        <v>475</v>
      </c>
      <c r="H5" s="63" t="s">
        <v>476</v>
      </c>
      <c r="I5" s="63" t="s">
        <v>477</v>
      </c>
      <c r="J5" s="63" t="s">
        <v>478</v>
      </c>
      <c r="K5" s="63" t="s">
        <v>479</v>
      </c>
      <c r="L5" s="63" t="s">
        <v>480</v>
      </c>
      <c r="M5" s="63" t="s">
        <v>481</v>
      </c>
      <c r="N5" s="483"/>
      <c r="O5" s="63">
        <v>1200</v>
      </c>
      <c r="P5" s="63">
        <v>1300</v>
      </c>
      <c r="Q5" s="63">
        <v>1400</v>
      </c>
      <c r="R5" s="63">
        <v>1500</v>
      </c>
      <c r="S5" s="74"/>
      <c r="T5" s="75"/>
    </row>
    <row r="6" spans="1:19" s="4" customFormat="1" ht="7.5" customHeight="1">
      <c r="A6" s="14"/>
      <c r="B6" s="11"/>
      <c r="C6" s="14"/>
      <c r="D6" s="9"/>
      <c r="E6" s="9"/>
      <c r="F6" s="9"/>
      <c r="G6" s="9"/>
      <c r="H6" s="9"/>
      <c r="I6" s="9"/>
      <c r="J6" s="9"/>
      <c r="K6" s="9"/>
      <c r="L6" s="9"/>
      <c r="M6" s="9"/>
      <c r="N6" s="9"/>
      <c r="O6" s="9"/>
      <c r="P6" s="9"/>
      <c r="Q6" s="9"/>
      <c r="R6" s="9"/>
      <c r="S6" s="34"/>
    </row>
    <row r="7" spans="1:19" s="5" customFormat="1" ht="14.25" customHeight="1">
      <c r="A7" s="353" t="s">
        <v>64</v>
      </c>
      <c r="B7" s="365">
        <f>SUM(C7:N7)</f>
        <v>34</v>
      </c>
      <c r="C7" s="366">
        <f>SUM(C9+C13)</f>
        <v>2</v>
      </c>
      <c r="D7" s="365">
        <f aca="true" t="shared" si="0" ref="D7:N7">SUM(D9+D13)</f>
        <v>3</v>
      </c>
      <c r="E7" s="365">
        <f>SUM(E9+E13)</f>
        <v>7</v>
      </c>
      <c r="F7" s="365">
        <f t="shared" si="0"/>
        <v>2</v>
      </c>
      <c r="G7" s="365">
        <f t="shared" si="0"/>
        <v>4</v>
      </c>
      <c r="H7" s="365">
        <f t="shared" si="0"/>
        <v>4</v>
      </c>
      <c r="I7" s="365">
        <f t="shared" si="0"/>
        <v>4</v>
      </c>
      <c r="J7" s="365">
        <f t="shared" si="0"/>
        <v>1</v>
      </c>
      <c r="K7" s="365">
        <f t="shared" si="0"/>
        <v>2</v>
      </c>
      <c r="L7" s="365">
        <f t="shared" si="0"/>
        <v>4</v>
      </c>
      <c r="M7" s="365">
        <f t="shared" si="0"/>
        <v>0</v>
      </c>
      <c r="N7" s="365">
        <f t="shared" si="0"/>
        <v>1</v>
      </c>
      <c r="O7" s="41">
        <v>0</v>
      </c>
      <c r="P7" s="12">
        <f>P9+P13</f>
        <v>0</v>
      </c>
      <c r="Q7" s="12">
        <f>Q9+Q13</f>
        <v>0</v>
      </c>
      <c r="R7" s="12">
        <f>R9+R13</f>
        <v>0</v>
      </c>
      <c r="S7" s="353" t="s">
        <v>64</v>
      </c>
    </row>
    <row r="8" spans="1:19" s="5" customFormat="1" ht="7.5" customHeight="1">
      <c r="A8" s="45"/>
      <c r="B8" s="103"/>
      <c r="C8" s="362"/>
      <c r="D8" s="103"/>
      <c r="E8" s="103"/>
      <c r="F8" s="103"/>
      <c r="G8" s="103"/>
      <c r="H8" s="103"/>
      <c r="I8" s="103"/>
      <c r="J8" s="103"/>
      <c r="K8" s="103"/>
      <c r="L8" s="103"/>
      <c r="M8" s="103"/>
      <c r="N8" s="103"/>
      <c r="O8" s="41"/>
      <c r="P8" s="12"/>
      <c r="Q8" s="12"/>
      <c r="R8" s="12"/>
      <c r="S8" s="45"/>
    </row>
    <row r="9" spans="1:19" s="4" customFormat="1" ht="14.25" customHeight="1">
      <c r="A9" s="44" t="s">
        <v>65</v>
      </c>
      <c r="B9" s="42">
        <f>SUM(C9:O9)</f>
        <v>26</v>
      </c>
      <c r="C9" s="363">
        <f>+C10+C11</f>
        <v>2</v>
      </c>
      <c r="D9" s="42">
        <f aca="true" t="shared" si="1" ref="D9:N9">+D10+D11</f>
        <v>2</v>
      </c>
      <c r="E9" s="42">
        <f t="shared" si="1"/>
        <v>5</v>
      </c>
      <c r="F9" s="42">
        <f t="shared" si="1"/>
        <v>1</v>
      </c>
      <c r="G9" s="42">
        <f t="shared" si="1"/>
        <v>4</v>
      </c>
      <c r="H9" s="42">
        <f t="shared" si="1"/>
        <v>4</v>
      </c>
      <c r="I9" s="42">
        <f t="shared" si="1"/>
        <v>3</v>
      </c>
      <c r="J9" s="42">
        <f t="shared" si="1"/>
        <v>0</v>
      </c>
      <c r="K9" s="42">
        <f t="shared" si="1"/>
        <v>1</v>
      </c>
      <c r="L9" s="42">
        <f t="shared" si="1"/>
        <v>4</v>
      </c>
      <c r="M9" s="42">
        <f t="shared" si="1"/>
        <v>0</v>
      </c>
      <c r="N9" s="42">
        <f t="shared" si="1"/>
        <v>0</v>
      </c>
      <c r="O9" s="41">
        <v>0</v>
      </c>
      <c r="P9" s="13">
        <f>SUM(P10:P11)</f>
        <v>0</v>
      </c>
      <c r="Q9" s="13">
        <f>SUM(Q10:Q11)</f>
        <v>0</v>
      </c>
      <c r="R9" s="13">
        <f>SUM(R10:R11)</f>
        <v>0</v>
      </c>
      <c r="S9" s="44" t="s">
        <v>65</v>
      </c>
    </row>
    <row r="10" spans="1:19" s="4" customFormat="1" ht="14.25" customHeight="1">
      <c r="A10" s="44" t="s">
        <v>483</v>
      </c>
      <c r="B10" s="42">
        <f>SUM(C10:O10)</f>
        <v>22</v>
      </c>
      <c r="C10" s="430">
        <v>0</v>
      </c>
      <c r="D10" s="429">
        <v>2</v>
      </c>
      <c r="E10" s="429">
        <v>3</v>
      </c>
      <c r="F10" s="429">
        <v>1</v>
      </c>
      <c r="G10" s="429">
        <v>4</v>
      </c>
      <c r="H10" s="429">
        <v>4</v>
      </c>
      <c r="I10" s="429">
        <v>3</v>
      </c>
      <c r="J10" s="429">
        <v>0</v>
      </c>
      <c r="K10" s="429">
        <v>1</v>
      </c>
      <c r="L10" s="429">
        <v>4</v>
      </c>
      <c r="M10" s="104">
        <v>0</v>
      </c>
      <c r="N10" s="104">
        <v>0</v>
      </c>
      <c r="O10" s="41">
        <v>0</v>
      </c>
      <c r="P10" s="13">
        <v>0</v>
      </c>
      <c r="Q10" s="13">
        <v>0</v>
      </c>
      <c r="R10" s="13">
        <v>0</v>
      </c>
      <c r="S10" s="44" t="s">
        <v>483</v>
      </c>
    </row>
    <row r="11" spans="1:19" s="4" customFormat="1" ht="14.25" customHeight="1">
      <c r="A11" s="44" t="s">
        <v>482</v>
      </c>
      <c r="B11" s="42">
        <f>SUM(C11:O11)</f>
        <v>4</v>
      </c>
      <c r="C11" s="364">
        <v>2</v>
      </c>
      <c r="D11" s="104">
        <v>0</v>
      </c>
      <c r="E11" s="104">
        <v>2</v>
      </c>
      <c r="F11" s="104">
        <v>0</v>
      </c>
      <c r="G11" s="104">
        <v>0</v>
      </c>
      <c r="H11" s="104">
        <v>0</v>
      </c>
      <c r="I11" s="104">
        <v>0</v>
      </c>
      <c r="J11" s="104">
        <v>0</v>
      </c>
      <c r="K11" s="104">
        <v>0</v>
      </c>
      <c r="L11" s="42">
        <v>0</v>
      </c>
      <c r="M11" s="42">
        <v>0</v>
      </c>
      <c r="N11" s="42">
        <v>0</v>
      </c>
      <c r="O11" s="41">
        <v>0</v>
      </c>
      <c r="P11" s="13">
        <v>0</v>
      </c>
      <c r="Q11" s="13">
        <v>0</v>
      </c>
      <c r="R11" s="13">
        <v>0</v>
      </c>
      <c r="S11" s="44" t="s">
        <v>482</v>
      </c>
    </row>
    <row r="12" spans="1:19" s="4" customFormat="1" ht="7.5" customHeight="1">
      <c r="A12" s="53"/>
      <c r="B12" s="42"/>
      <c r="C12" s="364"/>
      <c r="D12" s="104"/>
      <c r="E12" s="104"/>
      <c r="F12" s="104"/>
      <c r="G12" s="104"/>
      <c r="H12" s="104"/>
      <c r="I12" s="104"/>
      <c r="J12" s="104"/>
      <c r="K12" s="104"/>
      <c r="L12" s="42"/>
      <c r="M12" s="42"/>
      <c r="N12" s="42"/>
      <c r="O12" s="41"/>
      <c r="P12" s="13"/>
      <c r="Q12" s="13"/>
      <c r="R12" s="13"/>
      <c r="S12" s="53"/>
    </row>
    <row r="13" spans="1:19" s="4" customFormat="1" ht="14.25" customHeight="1">
      <c r="A13" s="44" t="s">
        <v>66</v>
      </c>
      <c r="B13" s="42">
        <f>SUM(C13:O13)</f>
        <v>8</v>
      </c>
      <c r="C13" s="363">
        <f>+C14</f>
        <v>0</v>
      </c>
      <c r="D13" s="42">
        <f>+D14</f>
        <v>1</v>
      </c>
      <c r="E13" s="42">
        <f aca="true" t="shared" si="2" ref="E13:R13">+E14</f>
        <v>2</v>
      </c>
      <c r="F13" s="42">
        <f t="shared" si="2"/>
        <v>1</v>
      </c>
      <c r="G13" s="42">
        <f t="shared" si="2"/>
        <v>0</v>
      </c>
      <c r="H13" s="42">
        <f t="shared" si="2"/>
        <v>0</v>
      </c>
      <c r="I13" s="42">
        <f t="shared" si="2"/>
        <v>1</v>
      </c>
      <c r="J13" s="42">
        <f t="shared" si="2"/>
        <v>1</v>
      </c>
      <c r="K13" s="42">
        <f t="shared" si="2"/>
        <v>1</v>
      </c>
      <c r="L13" s="42">
        <f t="shared" si="2"/>
        <v>0</v>
      </c>
      <c r="M13" s="42">
        <f t="shared" si="2"/>
        <v>0</v>
      </c>
      <c r="N13" s="42">
        <f t="shared" si="2"/>
        <v>1</v>
      </c>
      <c r="O13" s="42">
        <f t="shared" si="2"/>
        <v>0</v>
      </c>
      <c r="P13" s="42">
        <f t="shared" si="2"/>
        <v>0</v>
      </c>
      <c r="Q13" s="42">
        <f t="shared" si="2"/>
        <v>0</v>
      </c>
      <c r="R13" s="42">
        <f t="shared" si="2"/>
        <v>0</v>
      </c>
      <c r="S13" s="44" t="s">
        <v>66</v>
      </c>
    </row>
    <row r="14" spans="1:19" s="4" customFormat="1" ht="14.25" customHeight="1">
      <c r="A14" s="44" t="s">
        <v>484</v>
      </c>
      <c r="B14" s="42">
        <f>SUM(C14:O14)</f>
        <v>8</v>
      </c>
      <c r="C14" s="364">
        <v>0</v>
      </c>
      <c r="D14" s="429">
        <v>1</v>
      </c>
      <c r="E14" s="429">
        <v>2</v>
      </c>
      <c r="F14" s="429">
        <v>1</v>
      </c>
      <c r="G14" s="429">
        <v>0</v>
      </c>
      <c r="H14" s="429">
        <v>0</v>
      </c>
      <c r="I14" s="429">
        <v>1</v>
      </c>
      <c r="J14" s="429">
        <v>1</v>
      </c>
      <c r="K14" s="429">
        <v>1</v>
      </c>
      <c r="L14" s="104">
        <v>0</v>
      </c>
      <c r="M14" s="104">
        <v>0</v>
      </c>
      <c r="N14" s="42">
        <v>1</v>
      </c>
      <c r="O14" s="41">
        <v>0</v>
      </c>
      <c r="P14" s="13">
        <f>SUM(P15)</f>
        <v>0</v>
      </c>
      <c r="Q14" s="13">
        <f>SUM(Q15)</f>
        <v>0</v>
      </c>
      <c r="R14" s="13">
        <f>SUM(R15)</f>
        <v>0</v>
      </c>
      <c r="S14" s="44" t="s">
        <v>484</v>
      </c>
    </row>
    <row r="15" spans="1:19" s="4" customFormat="1" ht="6" customHeight="1">
      <c r="A15" s="7"/>
      <c r="B15" s="7"/>
      <c r="C15" s="7"/>
      <c r="D15" s="10"/>
      <c r="E15" s="10"/>
      <c r="F15" s="10"/>
      <c r="G15" s="10"/>
      <c r="H15" s="10"/>
      <c r="I15" s="10"/>
      <c r="J15" s="10"/>
      <c r="K15" s="10"/>
      <c r="L15" s="10"/>
      <c r="M15" s="10"/>
      <c r="N15" s="10"/>
      <c r="O15" s="10"/>
      <c r="P15" s="10"/>
      <c r="Q15" s="10"/>
      <c r="R15" s="10"/>
      <c r="S15" s="35"/>
    </row>
    <row r="16" ht="12.75">
      <c r="A16" s="425" t="s">
        <v>485</v>
      </c>
    </row>
    <row r="17" ht="12.75">
      <c r="A17" s="425" t="s">
        <v>486</v>
      </c>
    </row>
  </sheetData>
  <sheetProtection/>
  <mergeCells count="4">
    <mergeCell ref="A3:A5"/>
    <mergeCell ref="N3:N5"/>
    <mergeCell ref="H1:S1"/>
    <mergeCell ref="A1:G1"/>
  </mergeCells>
  <printOptions/>
  <pageMargins left="0.5905511811023623" right="0.7874015748031497" top="0.984251968503937" bottom="0.984251968503937" header="0.5118110236220472" footer="0.5118110236220472"/>
  <pageSetup horizontalDpi="600" verticalDpi="600" orientation="portrait" paperSize="9" scale="94" r:id="rId1"/>
  <ignoredErrors>
    <ignoredError sqref="B10:B11" formulaRange="1"/>
  </ignoredErrors>
</worksheet>
</file>

<file path=xl/worksheets/sheet3.xml><?xml version="1.0" encoding="utf-8"?>
<worksheet xmlns="http://schemas.openxmlformats.org/spreadsheetml/2006/main" xmlns:r="http://schemas.openxmlformats.org/officeDocument/2006/relationships">
  <sheetPr>
    <tabColor rgb="FFFFC000"/>
  </sheetPr>
  <dimension ref="A1:AE24"/>
  <sheetViews>
    <sheetView showGridLines="0" zoomScaleSheetLayoutView="100" zoomScalePageLayoutView="0" workbookViewId="0" topLeftCell="A2">
      <selection activeCell="D29" sqref="D29"/>
    </sheetView>
  </sheetViews>
  <sheetFormatPr defaultColWidth="9.00390625" defaultRowHeight="13.5"/>
  <cols>
    <col min="1" max="1" width="13.125" style="32" customWidth="1"/>
    <col min="2" max="2" width="5.875" style="32" bestFit="1" customWidth="1"/>
    <col min="3" max="4" width="6.75390625" style="32" bestFit="1" customWidth="1"/>
    <col min="5" max="5" width="6.875" style="32" customWidth="1"/>
    <col min="6" max="6" width="6.75390625" style="32" bestFit="1" customWidth="1"/>
    <col min="7" max="7" width="6.375" style="32" hidden="1" customWidth="1"/>
    <col min="8" max="8" width="6.75390625" style="32" customWidth="1"/>
    <col min="9" max="12" width="6.375" style="32" customWidth="1"/>
    <col min="13" max="13" width="6.75390625" style="32" bestFit="1" customWidth="1"/>
    <col min="14" max="14" width="6.00390625" style="32" hidden="1" customWidth="1"/>
    <col min="15" max="17" width="6.75390625" style="32" bestFit="1" customWidth="1"/>
    <col min="18" max="18" width="6.75390625" style="32" customWidth="1"/>
    <col min="19" max="22" width="6.75390625" style="32" bestFit="1" customWidth="1"/>
    <col min="23" max="23" width="6.75390625" style="32" hidden="1" customWidth="1"/>
    <col min="24" max="24" width="6.75390625" style="32" bestFit="1" customWidth="1"/>
    <col min="25" max="26" width="6.75390625" style="32" customWidth="1"/>
    <col min="27" max="27" width="6.75390625" style="32" bestFit="1" customWidth="1"/>
    <col min="28" max="28" width="12.25390625" style="32" bestFit="1" customWidth="1"/>
    <col min="29" max="29" width="9.00390625" style="32" customWidth="1"/>
    <col min="30" max="30" width="6.00390625" style="32" customWidth="1"/>
    <col min="31" max="16384" width="9.00390625" style="32" customWidth="1"/>
  </cols>
  <sheetData>
    <row r="1" spans="1:31" s="84" customFormat="1" ht="15.75" customHeight="1">
      <c r="A1" s="501" t="s">
        <v>458</v>
      </c>
      <c r="B1" s="501"/>
      <c r="C1" s="501"/>
      <c r="D1" s="501"/>
      <c r="E1" s="501"/>
      <c r="F1" s="501"/>
      <c r="G1" s="501"/>
      <c r="H1" s="501"/>
      <c r="I1" s="501"/>
      <c r="J1" s="501"/>
      <c r="K1" s="501"/>
      <c r="L1" s="501"/>
      <c r="M1" s="501"/>
      <c r="N1" s="501"/>
      <c r="O1" s="501"/>
      <c r="P1" s="506" t="s">
        <v>422</v>
      </c>
      <c r="Q1" s="506"/>
      <c r="R1" s="506"/>
      <c r="S1" s="506"/>
      <c r="T1" s="506"/>
      <c r="U1" s="506"/>
      <c r="V1" s="506"/>
      <c r="W1" s="506"/>
      <c r="X1" s="506"/>
      <c r="Y1" s="506"/>
      <c r="Z1" s="506"/>
      <c r="AA1" s="506"/>
      <c r="AB1" s="506"/>
      <c r="AD1" s="78"/>
      <c r="AE1" s="78"/>
    </row>
    <row r="2" spans="1:31" s="22" customFormat="1" ht="12.75">
      <c r="A2" s="105" t="s">
        <v>13</v>
      </c>
      <c r="B2" s="20"/>
      <c r="C2" s="20"/>
      <c r="D2" s="20"/>
      <c r="E2" s="20"/>
      <c r="F2" s="20"/>
      <c r="G2" s="20"/>
      <c r="H2" s="20"/>
      <c r="I2" s="20"/>
      <c r="J2" s="20"/>
      <c r="K2" s="20"/>
      <c r="L2" s="20"/>
      <c r="M2" s="457"/>
      <c r="N2" s="431"/>
      <c r="O2" s="20"/>
      <c r="P2" s="20"/>
      <c r="Q2" s="20"/>
      <c r="R2" s="20"/>
      <c r="S2" s="20"/>
      <c r="T2" s="20"/>
      <c r="U2" s="20"/>
      <c r="V2" s="20"/>
      <c r="W2" s="20"/>
      <c r="X2" s="20"/>
      <c r="Y2" s="20"/>
      <c r="Z2" s="20"/>
      <c r="AA2" s="20"/>
      <c r="AB2" s="85" t="s">
        <v>39</v>
      </c>
      <c r="AD2" s="24"/>
      <c r="AE2" s="24"/>
    </row>
    <row r="3" spans="1:31" s="22" customFormat="1" ht="12.75">
      <c r="A3" s="494" t="s">
        <v>0</v>
      </c>
      <c r="B3" s="502" t="s">
        <v>74</v>
      </c>
      <c r="C3" s="503"/>
      <c r="D3" s="503"/>
      <c r="E3" s="503"/>
      <c r="F3" s="503"/>
      <c r="G3" s="503"/>
      <c r="H3" s="503"/>
      <c r="I3" s="497" t="s">
        <v>75</v>
      </c>
      <c r="J3" s="497"/>
      <c r="K3" s="497"/>
      <c r="L3" s="492"/>
      <c r="M3" s="456"/>
      <c r="N3" s="455"/>
      <c r="O3" s="455"/>
      <c r="P3" s="499" t="s">
        <v>509</v>
      </c>
      <c r="Q3" s="499"/>
      <c r="R3" s="499"/>
      <c r="S3" s="499"/>
      <c r="T3" s="499"/>
      <c r="U3" s="499"/>
      <c r="V3" s="499"/>
      <c r="W3" s="499"/>
      <c r="X3" s="499"/>
      <c r="Y3" s="499"/>
      <c r="Z3" s="499"/>
      <c r="AA3" s="500"/>
      <c r="AB3" s="432"/>
      <c r="AD3" s="24"/>
      <c r="AE3" s="24"/>
    </row>
    <row r="4" spans="1:29" s="83" customFormat="1" ht="13.5" customHeight="1">
      <c r="A4" s="495"/>
      <c r="B4" s="504"/>
      <c r="C4" s="505"/>
      <c r="D4" s="505"/>
      <c r="E4" s="505"/>
      <c r="F4" s="505"/>
      <c r="G4" s="505"/>
      <c r="H4" s="505"/>
      <c r="I4" s="497" t="s">
        <v>75</v>
      </c>
      <c r="J4" s="497"/>
      <c r="K4" s="497"/>
      <c r="L4" s="492"/>
      <c r="M4" s="79" t="s">
        <v>72</v>
      </c>
      <c r="N4" s="80" t="s">
        <v>58</v>
      </c>
      <c r="O4" s="81" t="s">
        <v>49</v>
      </c>
      <c r="P4" s="497" t="s">
        <v>76</v>
      </c>
      <c r="Q4" s="497"/>
      <c r="R4" s="81" t="s">
        <v>29</v>
      </c>
      <c r="S4" s="497" t="s">
        <v>77</v>
      </c>
      <c r="T4" s="497"/>
      <c r="U4" s="81" t="s">
        <v>14</v>
      </c>
      <c r="V4" s="492" t="s">
        <v>455</v>
      </c>
      <c r="W4" s="493"/>
      <c r="X4" s="81" t="s">
        <v>15</v>
      </c>
      <c r="Y4" s="492" t="s">
        <v>30</v>
      </c>
      <c r="Z4" s="493"/>
      <c r="AA4" s="81" t="s">
        <v>394</v>
      </c>
      <c r="AB4" s="494" t="s">
        <v>0</v>
      </c>
      <c r="AC4" s="82"/>
    </row>
    <row r="5" spans="1:29" s="83" customFormat="1" ht="13.5" customHeight="1">
      <c r="A5" s="495"/>
      <c r="B5" s="494" t="s">
        <v>57</v>
      </c>
      <c r="C5" s="492" t="s">
        <v>16</v>
      </c>
      <c r="D5" s="498"/>
      <c r="E5" s="498"/>
      <c r="F5" s="498"/>
      <c r="G5" s="493"/>
      <c r="H5" s="79" t="s">
        <v>3</v>
      </c>
      <c r="I5" s="497" t="s">
        <v>17</v>
      </c>
      <c r="J5" s="497"/>
      <c r="K5" s="497"/>
      <c r="L5" s="79" t="s">
        <v>3</v>
      </c>
      <c r="M5" s="79" t="s">
        <v>73</v>
      </c>
      <c r="N5" s="80" t="s">
        <v>59</v>
      </c>
      <c r="O5" s="81" t="s">
        <v>31</v>
      </c>
      <c r="P5" s="81" t="s">
        <v>31</v>
      </c>
      <c r="Q5" s="81" t="s">
        <v>3</v>
      </c>
      <c r="R5" s="81" t="s">
        <v>31</v>
      </c>
      <c r="S5" s="81" t="s">
        <v>31</v>
      </c>
      <c r="T5" s="81" t="s">
        <v>3</v>
      </c>
      <c r="U5" s="81" t="s">
        <v>3</v>
      </c>
      <c r="V5" s="81" t="s">
        <v>31</v>
      </c>
      <c r="W5" s="81" t="s">
        <v>3</v>
      </c>
      <c r="X5" s="81" t="s">
        <v>31</v>
      </c>
      <c r="Y5" s="492" t="s">
        <v>25</v>
      </c>
      <c r="Z5" s="493"/>
      <c r="AA5" s="81" t="s">
        <v>31</v>
      </c>
      <c r="AB5" s="495"/>
      <c r="AC5" s="82"/>
    </row>
    <row r="6" spans="1:29" s="83" customFormat="1" ht="13.5" customHeight="1">
      <c r="A6" s="495"/>
      <c r="B6" s="495"/>
      <c r="C6" s="497" t="s">
        <v>32</v>
      </c>
      <c r="D6" s="497"/>
      <c r="E6" s="497"/>
      <c r="F6" s="497"/>
      <c r="G6" s="81" t="s">
        <v>33</v>
      </c>
      <c r="H6" s="79" t="s">
        <v>34</v>
      </c>
      <c r="I6" s="497" t="s">
        <v>35</v>
      </c>
      <c r="J6" s="497"/>
      <c r="K6" s="497"/>
      <c r="L6" s="79" t="s">
        <v>34</v>
      </c>
      <c r="M6" s="81" t="s">
        <v>34</v>
      </c>
      <c r="N6" s="81" t="s">
        <v>33</v>
      </c>
      <c r="O6" s="81" t="s">
        <v>34</v>
      </c>
      <c r="P6" s="81" t="s">
        <v>34</v>
      </c>
      <c r="Q6" s="80" t="s">
        <v>34</v>
      </c>
      <c r="R6" s="81" t="s">
        <v>34</v>
      </c>
      <c r="S6" s="81" t="s">
        <v>34</v>
      </c>
      <c r="T6" s="80" t="s">
        <v>34</v>
      </c>
      <c r="U6" s="81" t="s">
        <v>34</v>
      </c>
      <c r="V6" s="81" t="s">
        <v>34</v>
      </c>
      <c r="W6" s="80" t="s">
        <v>34</v>
      </c>
      <c r="X6" s="81" t="s">
        <v>34</v>
      </c>
      <c r="Y6" s="492" t="s">
        <v>34</v>
      </c>
      <c r="Z6" s="493"/>
      <c r="AA6" s="81" t="s">
        <v>34</v>
      </c>
      <c r="AB6" s="495"/>
      <c r="AC6" s="82"/>
    </row>
    <row r="7" spans="1:29" s="83" customFormat="1" ht="13.5" customHeight="1">
      <c r="A7" s="496"/>
      <c r="B7" s="496"/>
      <c r="C7" s="81" t="s">
        <v>36</v>
      </c>
      <c r="D7" s="81" t="s">
        <v>37</v>
      </c>
      <c r="E7" s="81" t="s">
        <v>18</v>
      </c>
      <c r="F7" s="81" t="s">
        <v>7</v>
      </c>
      <c r="G7" s="81" t="s">
        <v>18</v>
      </c>
      <c r="H7" s="79" t="s">
        <v>37</v>
      </c>
      <c r="I7" s="81" t="s">
        <v>36</v>
      </c>
      <c r="J7" s="81" t="s">
        <v>37</v>
      </c>
      <c r="K7" s="81" t="s">
        <v>7</v>
      </c>
      <c r="L7" s="79" t="s">
        <v>37</v>
      </c>
      <c r="M7" s="81" t="s">
        <v>37</v>
      </c>
      <c r="N7" s="81" t="s">
        <v>18</v>
      </c>
      <c r="O7" s="81" t="s">
        <v>37</v>
      </c>
      <c r="P7" s="81" t="s">
        <v>37</v>
      </c>
      <c r="Q7" s="80" t="s">
        <v>37</v>
      </c>
      <c r="R7" s="81" t="s">
        <v>37</v>
      </c>
      <c r="S7" s="81" t="s">
        <v>37</v>
      </c>
      <c r="T7" s="80" t="s">
        <v>37</v>
      </c>
      <c r="U7" s="81" t="s">
        <v>37</v>
      </c>
      <c r="V7" s="81" t="s">
        <v>37</v>
      </c>
      <c r="W7" s="80" t="s">
        <v>37</v>
      </c>
      <c r="X7" s="81" t="s">
        <v>37</v>
      </c>
      <c r="Y7" s="81" t="s">
        <v>37</v>
      </c>
      <c r="Z7" s="81" t="s">
        <v>18</v>
      </c>
      <c r="AA7" s="81" t="s">
        <v>37</v>
      </c>
      <c r="AB7" s="496"/>
      <c r="AC7" s="82"/>
    </row>
    <row r="8" spans="1:29" s="24" customFormat="1" ht="4.5" customHeight="1">
      <c r="A8" s="38"/>
      <c r="B8" s="25"/>
      <c r="C8" s="26"/>
      <c r="D8" s="26"/>
      <c r="E8" s="26"/>
      <c r="F8" s="26"/>
      <c r="G8" s="26"/>
      <c r="H8" s="26"/>
      <c r="I8" s="27"/>
      <c r="J8" s="26"/>
      <c r="K8" s="26"/>
      <c r="L8" s="26"/>
      <c r="M8" s="27"/>
      <c r="N8" s="26"/>
      <c r="O8" s="26"/>
      <c r="P8" s="26"/>
      <c r="Q8" s="26"/>
      <c r="R8" s="26"/>
      <c r="S8" s="26"/>
      <c r="T8" s="26"/>
      <c r="U8" s="26"/>
      <c r="V8" s="26"/>
      <c r="W8" s="26"/>
      <c r="X8" s="26"/>
      <c r="Y8" s="26"/>
      <c r="Z8" s="26"/>
      <c r="AA8" s="419"/>
      <c r="AB8" s="48"/>
      <c r="AC8" s="23"/>
    </row>
    <row r="9" spans="1:28" s="24" customFormat="1" ht="14.25" customHeight="1" hidden="1">
      <c r="A9" s="46" t="s">
        <v>60</v>
      </c>
      <c r="B9" s="27">
        <v>49</v>
      </c>
      <c r="C9" s="26">
        <v>37</v>
      </c>
      <c r="D9" s="26">
        <v>33</v>
      </c>
      <c r="E9" s="26">
        <v>2</v>
      </c>
      <c r="F9" s="26">
        <v>2</v>
      </c>
      <c r="G9" s="26">
        <v>0</v>
      </c>
      <c r="H9" s="26">
        <v>12</v>
      </c>
      <c r="I9" s="27">
        <v>10</v>
      </c>
      <c r="J9" s="26">
        <v>8</v>
      </c>
      <c r="K9" s="26">
        <v>2</v>
      </c>
      <c r="L9" s="26">
        <v>7</v>
      </c>
      <c r="M9" s="27">
        <v>3</v>
      </c>
      <c r="N9" s="26">
        <v>0</v>
      </c>
      <c r="O9" s="26">
        <v>5</v>
      </c>
      <c r="P9" s="26">
        <v>4</v>
      </c>
      <c r="Q9" s="26">
        <v>2</v>
      </c>
      <c r="R9" s="26">
        <v>1</v>
      </c>
      <c r="S9" s="26">
        <v>3</v>
      </c>
      <c r="T9" s="26">
        <v>2</v>
      </c>
      <c r="U9" s="26">
        <v>1</v>
      </c>
      <c r="V9" s="26">
        <v>2</v>
      </c>
      <c r="W9" s="26">
        <v>0</v>
      </c>
      <c r="X9" s="26">
        <v>1</v>
      </c>
      <c r="Y9" s="26"/>
      <c r="Z9" s="26"/>
      <c r="AA9" s="419">
        <v>3</v>
      </c>
      <c r="AB9" s="47" t="s">
        <v>60</v>
      </c>
    </row>
    <row r="10" spans="1:28" s="24" customFormat="1" ht="14.25" customHeight="1" hidden="1">
      <c r="A10" s="92" t="s">
        <v>61</v>
      </c>
      <c r="B10" s="27">
        <v>50</v>
      </c>
      <c r="C10" s="26">
        <v>37</v>
      </c>
      <c r="D10" s="26">
        <v>33</v>
      </c>
      <c r="E10" s="26">
        <v>2</v>
      </c>
      <c r="F10" s="26">
        <v>2</v>
      </c>
      <c r="G10" s="26">
        <v>0</v>
      </c>
      <c r="H10" s="26">
        <v>13</v>
      </c>
      <c r="I10" s="27">
        <v>10</v>
      </c>
      <c r="J10" s="26">
        <v>8</v>
      </c>
      <c r="K10" s="26">
        <v>2</v>
      </c>
      <c r="L10" s="26">
        <v>7</v>
      </c>
      <c r="M10" s="27">
        <v>3</v>
      </c>
      <c r="N10" s="26">
        <v>0</v>
      </c>
      <c r="O10" s="26">
        <v>5</v>
      </c>
      <c r="P10" s="26">
        <v>4</v>
      </c>
      <c r="Q10" s="26">
        <v>2</v>
      </c>
      <c r="R10" s="26">
        <v>1</v>
      </c>
      <c r="S10" s="26">
        <v>3</v>
      </c>
      <c r="T10" s="26">
        <v>2</v>
      </c>
      <c r="U10" s="26">
        <v>1</v>
      </c>
      <c r="V10" s="26">
        <v>2</v>
      </c>
      <c r="W10" s="26">
        <v>1</v>
      </c>
      <c r="X10" s="26">
        <v>1</v>
      </c>
      <c r="Y10" s="26"/>
      <c r="Z10" s="26"/>
      <c r="AA10" s="419">
        <v>3</v>
      </c>
      <c r="AB10" s="94" t="s">
        <v>61</v>
      </c>
    </row>
    <row r="11" spans="1:28" s="24" customFormat="1" ht="14.25" customHeight="1" hidden="1">
      <c r="A11" s="92" t="s">
        <v>68</v>
      </c>
      <c r="B11" s="27">
        <v>50</v>
      </c>
      <c r="C11" s="26">
        <v>37</v>
      </c>
      <c r="D11" s="26">
        <v>33</v>
      </c>
      <c r="E11" s="26">
        <v>2</v>
      </c>
      <c r="F11" s="26">
        <v>2</v>
      </c>
      <c r="G11" s="26">
        <v>0</v>
      </c>
      <c r="H11" s="26">
        <v>13</v>
      </c>
      <c r="I11" s="27">
        <v>10</v>
      </c>
      <c r="J11" s="26">
        <v>8</v>
      </c>
      <c r="K11" s="26">
        <v>2</v>
      </c>
      <c r="L11" s="26">
        <v>7</v>
      </c>
      <c r="M11" s="27">
        <v>3</v>
      </c>
      <c r="N11" s="26">
        <v>0</v>
      </c>
      <c r="O11" s="26">
        <v>5</v>
      </c>
      <c r="P11" s="26">
        <v>4</v>
      </c>
      <c r="Q11" s="26">
        <v>2</v>
      </c>
      <c r="R11" s="26">
        <v>1</v>
      </c>
      <c r="S11" s="26">
        <v>3</v>
      </c>
      <c r="T11" s="26">
        <v>2</v>
      </c>
      <c r="U11" s="26">
        <v>1</v>
      </c>
      <c r="V11" s="26">
        <v>2</v>
      </c>
      <c r="W11" s="26">
        <v>1</v>
      </c>
      <c r="X11" s="26">
        <v>1</v>
      </c>
      <c r="Y11" s="26"/>
      <c r="Z11" s="26"/>
      <c r="AA11" s="419">
        <v>3</v>
      </c>
      <c r="AB11" s="94" t="s">
        <v>68</v>
      </c>
    </row>
    <row r="12" spans="1:28" s="24" customFormat="1" ht="14.25" customHeight="1" hidden="1">
      <c r="A12" s="92" t="s">
        <v>67</v>
      </c>
      <c r="B12" s="27">
        <v>47</v>
      </c>
      <c r="C12" s="26">
        <v>35</v>
      </c>
      <c r="D12" s="26">
        <v>31</v>
      </c>
      <c r="E12" s="26">
        <v>2</v>
      </c>
      <c r="F12" s="26">
        <v>2</v>
      </c>
      <c r="G12" s="26">
        <v>0</v>
      </c>
      <c r="H12" s="26">
        <v>12</v>
      </c>
      <c r="I12" s="27">
        <v>10</v>
      </c>
      <c r="J12" s="26">
        <v>8</v>
      </c>
      <c r="K12" s="26">
        <v>2</v>
      </c>
      <c r="L12" s="26">
        <v>7</v>
      </c>
      <c r="M12" s="27">
        <v>3</v>
      </c>
      <c r="N12" s="26">
        <v>0</v>
      </c>
      <c r="O12" s="26">
        <v>5</v>
      </c>
      <c r="P12" s="26">
        <v>3</v>
      </c>
      <c r="Q12" s="26">
        <v>2</v>
      </c>
      <c r="R12" s="26">
        <v>1</v>
      </c>
      <c r="S12" s="26">
        <v>3</v>
      </c>
      <c r="T12" s="26">
        <v>2</v>
      </c>
      <c r="U12" s="26">
        <v>1</v>
      </c>
      <c r="V12" s="26">
        <v>2</v>
      </c>
      <c r="W12" s="26">
        <v>0</v>
      </c>
      <c r="X12" s="26">
        <v>1</v>
      </c>
      <c r="Y12" s="26"/>
      <c r="Z12" s="26"/>
      <c r="AA12" s="419">
        <v>2</v>
      </c>
      <c r="AB12" s="94" t="s">
        <v>67</v>
      </c>
    </row>
    <row r="13" spans="1:28" s="24" customFormat="1" ht="14.25" customHeight="1" hidden="1">
      <c r="A13" s="92" t="s">
        <v>69</v>
      </c>
      <c r="B13" s="27">
        <v>49</v>
      </c>
      <c r="C13" s="26">
        <v>35</v>
      </c>
      <c r="D13" s="26">
        <v>31</v>
      </c>
      <c r="E13" s="26">
        <v>2</v>
      </c>
      <c r="F13" s="26">
        <v>2</v>
      </c>
      <c r="G13" s="26">
        <v>0</v>
      </c>
      <c r="H13" s="26">
        <v>14</v>
      </c>
      <c r="I13" s="27">
        <v>10</v>
      </c>
      <c r="J13" s="26">
        <v>8</v>
      </c>
      <c r="K13" s="26">
        <v>2</v>
      </c>
      <c r="L13" s="26">
        <v>8</v>
      </c>
      <c r="M13" s="27">
        <v>3</v>
      </c>
      <c r="N13" s="26">
        <v>0</v>
      </c>
      <c r="O13" s="26">
        <v>5</v>
      </c>
      <c r="P13" s="26">
        <v>3</v>
      </c>
      <c r="Q13" s="26">
        <v>2</v>
      </c>
      <c r="R13" s="26">
        <v>1</v>
      </c>
      <c r="S13" s="26">
        <v>3</v>
      </c>
      <c r="T13" s="26">
        <v>2</v>
      </c>
      <c r="U13" s="26">
        <v>1</v>
      </c>
      <c r="V13" s="26">
        <v>2</v>
      </c>
      <c r="W13" s="26">
        <v>1</v>
      </c>
      <c r="X13" s="26">
        <v>1</v>
      </c>
      <c r="Y13" s="26"/>
      <c r="Z13" s="26"/>
      <c r="AA13" s="419">
        <v>2</v>
      </c>
      <c r="AB13" s="94" t="s">
        <v>69</v>
      </c>
    </row>
    <row r="14" spans="1:31" s="28" customFormat="1" ht="14.25" customHeight="1" hidden="1">
      <c r="A14" s="92" t="s">
        <v>384</v>
      </c>
      <c r="B14" s="27">
        <v>48</v>
      </c>
      <c r="C14" s="26">
        <v>35</v>
      </c>
      <c r="D14" s="77">
        <v>31</v>
      </c>
      <c r="E14" s="77">
        <v>2</v>
      </c>
      <c r="F14" s="77">
        <v>2</v>
      </c>
      <c r="G14" s="26">
        <v>0</v>
      </c>
      <c r="H14" s="26">
        <v>13</v>
      </c>
      <c r="I14" s="27">
        <v>10</v>
      </c>
      <c r="J14" s="26">
        <v>8</v>
      </c>
      <c r="K14" s="26">
        <v>2</v>
      </c>
      <c r="L14" s="26">
        <v>8</v>
      </c>
      <c r="M14" s="27">
        <v>3</v>
      </c>
      <c r="N14" s="26">
        <v>0</v>
      </c>
      <c r="O14" s="26">
        <v>5</v>
      </c>
      <c r="P14" s="26">
        <v>3</v>
      </c>
      <c r="Q14" s="26">
        <v>2</v>
      </c>
      <c r="R14" s="26">
        <v>1</v>
      </c>
      <c r="S14" s="26">
        <v>3</v>
      </c>
      <c r="T14" s="26">
        <v>2</v>
      </c>
      <c r="U14" s="26">
        <v>1</v>
      </c>
      <c r="V14" s="26">
        <v>2</v>
      </c>
      <c r="W14" s="26">
        <v>0</v>
      </c>
      <c r="X14" s="26">
        <v>1</v>
      </c>
      <c r="Y14" s="26">
        <v>3</v>
      </c>
      <c r="Z14" s="26">
        <v>2</v>
      </c>
      <c r="AA14" s="419">
        <v>2</v>
      </c>
      <c r="AB14" s="94" t="s">
        <v>384</v>
      </c>
      <c r="AD14" s="24"/>
      <c r="AE14" s="24"/>
    </row>
    <row r="15" spans="1:31" s="28" customFormat="1" ht="14.25" customHeight="1" hidden="1">
      <c r="A15" s="92" t="s">
        <v>427</v>
      </c>
      <c r="B15" s="331">
        <v>48</v>
      </c>
      <c r="C15" s="332">
        <v>35</v>
      </c>
      <c r="D15" s="100">
        <v>31</v>
      </c>
      <c r="E15" s="100">
        <v>2</v>
      </c>
      <c r="F15" s="100">
        <v>2</v>
      </c>
      <c r="G15" s="332">
        <v>0</v>
      </c>
      <c r="H15" s="332">
        <v>13</v>
      </c>
      <c r="I15" s="331">
        <v>10</v>
      </c>
      <c r="J15" s="332">
        <v>8</v>
      </c>
      <c r="K15" s="332">
        <v>2</v>
      </c>
      <c r="L15" s="332">
        <v>8</v>
      </c>
      <c r="M15" s="331">
        <v>3</v>
      </c>
      <c r="N15" s="332">
        <v>0</v>
      </c>
      <c r="O15" s="332">
        <v>5</v>
      </c>
      <c r="P15" s="332">
        <v>3</v>
      </c>
      <c r="Q15" s="332">
        <v>2</v>
      </c>
      <c r="R15" s="332">
        <v>1</v>
      </c>
      <c r="S15" s="332">
        <v>3</v>
      </c>
      <c r="T15" s="332">
        <v>2</v>
      </c>
      <c r="U15" s="332">
        <v>1</v>
      </c>
      <c r="V15" s="332">
        <v>2</v>
      </c>
      <c r="W15" s="332">
        <v>0</v>
      </c>
      <c r="X15" s="332">
        <v>1</v>
      </c>
      <c r="Y15" s="332">
        <v>3</v>
      </c>
      <c r="Z15" s="332">
        <v>2</v>
      </c>
      <c r="AA15" s="433">
        <v>2</v>
      </c>
      <c r="AB15" s="94" t="s">
        <v>427</v>
      </c>
      <c r="AD15" s="24"/>
      <c r="AE15" s="24"/>
    </row>
    <row r="16" spans="1:31" s="28" customFormat="1" ht="14.25" customHeight="1">
      <c r="A16" s="92" t="s">
        <v>508</v>
      </c>
      <c r="B16" s="331">
        <v>46</v>
      </c>
      <c r="C16" s="332">
        <v>34</v>
      </c>
      <c r="D16" s="100">
        <v>30</v>
      </c>
      <c r="E16" s="100">
        <v>2</v>
      </c>
      <c r="F16" s="100">
        <v>2</v>
      </c>
      <c r="G16" s="332">
        <v>0</v>
      </c>
      <c r="H16" s="332">
        <v>12</v>
      </c>
      <c r="I16" s="331">
        <v>10</v>
      </c>
      <c r="J16" s="332">
        <v>8</v>
      </c>
      <c r="K16" s="332">
        <v>2</v>
      </c>
      <c r="L16" s="332">
        <v>8</v>
      </c>
      <c r="M16" s="331">
        <v>3</v>
      </c>
      <c r="N16" s="332">
        <v>0</v>
      </c>
      <c r="O16" s="332">
        <v>5</v>
      </c>
      <c r="P16" s="332">
        <v>3</v>
      </c>
      <c r="Q16" s="332">
        <v>1</v>
      </c>
      <c r="R16" s="332">
        <v>1</v>
      </c>
      <c r="S16" s="332">
        <v>3</v>
      </c>
      <c r="T16" s="332">
        <v>2</v>
      </c>
      <c r="U16" s="332">
        <v>1</v>
      </c>
      <c r="V16" s="332">
        <v>1</v>
      </c>
      <c r="W16" s="332">
        <v>0</v>
      </c>
      <c r="X16" s="332">
        <v>1</v>
      </c>
      <c r="Y16" s="332">
        <v>3</v>
      </c>
      <c r="Z16" s="332">
        <v>2</v>
      </c>
      <c r="AA16" s="433">
        <v>2</v>
      </c>
      <c r="AB16" s="94" t="s">
        <v>508</v>
      </c>
      <c r="AD16" s="24"/>
      <c r="AE16" s="24"/>
    </row>
    <row r="17" spans="1:31" s="54" customFormat="1" ht="14.25" customHeight="1">
      <c r="A17" s="92" t="s">
        <v>428</v>
      </c>
      <c r="B17" s="331">
        <v>46</v>
      </c>
      <c r="C17" s="332">
        <v>34</v>
      </c>
      <c r="D17" s="100">
        <v>30</v>
      </c>
      <c r="E17" s="100">
        <v>2</v>
      </c>
      <c r="F17" s="100">
        <v>2</v>
      </c>
      <c r="G17" s="332"/>
      <c r="H17" s="332">
        <v>12</v>
      </c>
      <c r="I17" s="331">
        <v>10</v>
      </c>
      <c r="J17" s="332">
        <v>8</v>
      </c>
      <c r="K17" s="332">
        <v>2</v>
      </c>
      <c r="L17" s="332">
        <v>8</v>
      </c>
      <c r="M17" s="331">
        <v>3</v>
      </c>
      <c r="N17" s="332"/>
      <c r="O17" s="332">
        <v>5</v>
      </c>
      <c r="P17" s="332">
        <v>3</v>
      </c>
      <c r="Q17" s="332">
        <v>1</v>
      </c>
      <c r="R17" s="332">
        <v>1</v>
      </c>
      <c r="S17" s="332">
        <v>3</v>
      </c>
      <c r="T17" s="332">
        <v>2</v>
      </c>
      <c r="U17" s="332">
        <v>1</v>
      </c>
      <c r="V17" s="332">
        <v>1</v>
      </c>
      <c r="W17" s="332">
        <v>0</v>
      </c>
      <c r="X17" s="332">
        <v>1</v>
      </c>
      <c r="Y17" s="332">
        <v>3</v>
      </c>
      <c r="Z17" s="332">
        <v>2</v>
      </c>
      <c r="AA17" s="433">
        <v>2</v>
      </c>
      <c r="AB17" s="94" t="s">
        <v>428</v>
      </c>
      <c r="AD17" s="55"/>
      <c r="AE17" s="55"/>
    </row>
    <row r="18" spans="1:31" s="54" customFormat="1" ht="14.25" customHeight="1">
      <c r="A18" s="92" t="s">
        <v>452</v>
      </c>
      <c r="B18" s="331">
        <v>44</v>
      </c>
      <c r="C18" s="332">
        <v>33</v>
      </c>
      <c r="D18" s="100">
        <v>29</v>
      </c>
      <c r="E18" s="100">
        <v>2</v>
      </c>
      <c r="F18" s="100">
        <v>2</v>
      </c>
      <c r="G18" s="332"/>
      <c r="H18" s="332">
        <v>11</v>
      </c>
      <c r="I18" s="331">
        <v>10</v>
      </c>
      <c r="J18" s="332">
        <v>8</v>
      </c>
      <c r="K18" s="332">
        <v>2</v>
      </c>
      <c r="L18" s="332">
        <v>8</v>
      </c>
      <c r="M18" s="331">
        <v>3</v>
      </c>
      <c r="N18" s="332"/>
      <c r="O18" s="332">
        <v>5</v>
      </c>
      <c r="P18" s="332">
        <v>3</v>
      </c>
      <c r="Q18" s="332">
        <v>0</v>
      </c>
      <c r="R18" s="332">
        <v>1</v>
      </c>
      <c r="S18" s="332">
        <v>3</v>
      </c>
      <c r="T18" s="332">
        <v>2</v>
      </c>
      <c r="U18" s="332">
        <v>1</v>
      </c>
      <c r="V18" s="332">
        <v>1</v>
      </c>
      <c r="W18" s="332">
        <v>0</v>
      </c>
      <c r="X18" s="332">
        <v>1</v>
      </c>
      <c r="Y18" s="332">
        <v>3</v>
      </c>
      <c r="Z18" s="332">
        <v>2</v>
      </c>
      <c r="AA18" s="433">
        <v>1</v>
      </c>
      <c r="AB18" s="94" t="s">
        <v>452</v>
      </c>
      <c r="AD18" s="55"/>
      <c r="AE18" s="55"/>
    </row>
    <row r="19" spans="1:31" s="54" customFormat="1" ht="14.25" customHeight="1">
      <c r="A19" s="92" t="s">
        <v>453</v>
      </c>
      <c r="B19" s="331">
        <v>44</v>
      </c>
      <c r="C19" s="332">
        <v>33</v>
      </c>
      <c r="D19" s="100">
        <v>29</v>
      </c>
      <c r="E19" s="100">
        <v>2</v>
      </c>
      <c r="F19" s="100">
        <v>2</v>
      </c>
      <c r="G19" s="332"/>
      <c r="H19" s="332">
        <v>11</v>
      </c>
      <c r="I19" s="331">
        <v>10</v>
      </c>
      <c r="J19" s="332">
        <v>8</v>
      </c>
      <c r="K19" s="332">
        <v>2</v>
      </c>
      <c r="L19" s="332">
        <v>8</v>
      </c>
      <c r="M19" s="331">
        <v>3</v>
      </c>
      <c r="N19" s="332"/>
      <c r="O19" s="332">
        <v>5</v>
      </c>
      <c r="P19" s="332">
        <v>3</v>
      </c>
      <c r="Q19" s="332">
        <v>0</v>
      </c>
      <c r="R19" s="332">
        <v>1</v>
      </c>
      <c r="S19" s="332">
        <v>3</v>
      </c>
      <c r="T19" s="332">
        <v>2</v>
      </c>
      <c r="U19" s="332">
        <v>1</v>
      </c>
      <c r="V19" s="332">
        <v>1</v>
      </c>
      <c r="W19" s="332">
        <v>0</v>
      </c>
      <c r="X19" s="332">
        <v>1</v>
      </c>
      <c r="Y19" s="332">
        <v>3</v>
      </c>
      <c r="Z19" s="332">
        <v>2</v>
      </c>
      <c r="AA19" s="433">
        <v>1</v>
      </c>
      <c r="AB19" s="94" t="s">
        <v>453</v>
      </c>
      <c r="AD19" s="55"/>
      <c r="AE19" s="55"/>
    </row>
    <row r="20" spans="1:31" s="54" customFormat="1" ht="14.25" customHeight="1">
      <c r="A20" s="354" t="s">
        <v>507</v>
      </c>
      <c r="B20" s="367">
        <f>+C20+H20</f>
        <v>44</v>
      </c>
      <c r="C20" s="368">
        <f>SUM(D20:F20)</f>
        <v>33</v>
      </c>
      <c r="D20" s="357">
        <f>+J20+M20+O20+P20+R20+S20+V20+X20+Y20+AA20</f>
        <v>29</v>
      </c>
      <c r="E20" s="357">
        <f>+Z20</f>
        <v>2</v>
      </c>
      <c r="F20" s="357">
        <f>+K20</f>
        <v>2</v>
      </c>
      <c r="G20" s="368"/>
      <c r="H20" s="368">
        <f>+L20+Q20+T20+U20+W20</f>
        <v>11</v>
      </c>
      <c r="I20" s="367">
        <f>+J20+K20</f>
        <v>10</v>
      </c>
      <c r="J20" s="368">
        <v>8</v>
      </c>
      <c r="K20" s="368">
        <v>2</v>
      </c>
      <c r="L20" s="368">
        <v>8</v>
      </c>
      <c r="M20" s="367">
        <v>3</v>
      </c>
      <c r="N20" s="368"/>
      <c r="O20" s="368">
        <v>5</v>
      </c>
      <c r="P20" s="368">
        <v>3</v>
      </c>
      <c r="Q20" s="368">
        <v>0</v>
      </c>
      <c r="R20" s="368">
        <v>1</v>
      </c>
      <c r="S20" s="368">
        <v>3</v>
      </c>
      <c r="T20" s="368">
        <v>2</v>
      </c>
      <c r="U20" s="368">
        <v>1</v>
      </c>
      <c r="V20" s="368">
        <v>1</v>
      </c>
      <c r="W20" s="368">
        <v>0</v>
      </c>
      <c r="X20" s="368">
        <v>1</v>
      </c>
      <c r="Y20" s="368">
        <v>3</v>
      </c>
      <c r="Z20" s="368">
        <v>2</v>
      </c>
      <c r="AA20" s="434">
        <v>1</v>
      </c>
      <c r="AB20" s="107" t="s">
        <v>507</v>
      </c>
      <c r="AD20" s="55"/>
      <c r="AE20" s="55"/>
    </row>
    <row r="21" spans="1:28" s="24" customFormat="1" ht="3.75" customHeight="1">
      <c r="A21" s="39"/>
      <c r="B21" s="30"/>
      <c r="C21" s="31"/>
      <c r="D21" s="31"/>
      <c r="E21" s="31"/>
      <c r="F21" s="31"/>
      <c r="G21" s="31"/>
      <c r="H21" s="31"/>
      <c r="I21" s="30"/>
      <c r="J21" s="31"/>
      <c r="K21" s="31"/>
      <c r="L21" s="31"/>
      <c r="M21" s="30"/>
      <c r="N21" s="31"/>
      <c r="O21" s="31"/>
      <c r="P21" s="31"/>
      <c r="Q21" s="31"/>
      <c r="R21" s="31"/>
      <c r="S21" s="31"/>
      <c r="T21" s="31"/>
      <c r="U21" s="31"/>
      <c r="V21" s="31"/>
      <c r="W21" s="31"/>
      <c r="X21" s="31"/>
      <c r="Y21" s="31"/>
      <c r="Z21" s="31"/>
      <c r="AA21" s="40"/>
      <c r="AB21" s="108"/>
    </row>
    <row r="22" spans="30:31" ht="12.75">
      <c r="AD22" s="24"/>
      <c r="AE22" s="24"/>
    </row>
    <row r="23" spans="30:31" ht="12.75">
      <c r="AD23" s="24"/>
      <c r="AE23" s="24"/>
    </row>
    <row r="24" spans="30:31" ht="12.75">
      <c r="AD24" s="24"/>
      <c r="AE24" s="24"/>
    </row>
  </sheetData>
  <sheetProtection/>
  <mergeCells count="19">
    <mergeCell ref="P3:AA3"/>
    <mergeCell ref="A1:O1"/>
    <mergeCell ref="A3:A7"/>
    <mergeCell ref="B3:H4"/>
    <mergeCell ref="I3:L3"/>
    <mergeCell ref="P1:AB1"/>
    <mergeCell ref="P4:Q4"/>
    <mergeCell ref="AB4:AB7"/>
    <mergeCell ref="S4:T4"/>
    <mergeCell ref="I4:L4"/>
    <mergeCell ref="V4:W4"/>
    <mergeCell ref="B5:B7"/>
    <mergeCell ref="Y5:Z5"/>
    <mergeCell ref="Y6:Z6"/>
    <mergeCell ref="Y4:Z4"/>
    <mergeCell ref="C6:F6"/>
    <mergeCell ref="I6:K6"/>
    <mergeCell ref="I5:K5"/>
    <mergeCell ref="C5:G5"/>
  </mergeCells>
  <printOptions/>
  <pageMargins left="0.5905511811023623" right="0.7874015748031497" top="0.984251968503937" bottom="0.984251968503937" header="0.5118110236220472" footer="0.5118110236220472"/>
  <pageSetup horizontalDpi="600" verticalDpi="600" orientation="portrait" paperSize="9" scale="86" r:id="rId1"/>
  <colBreaks count="1" manualBreakCount="1">
    <brk id="13" max="13" man="1"/>
  </colBreaks>
</worksheet>
</file>

<file path=xl/worksheets/sheet4.xml><?xml version="1.0" encoding="utf-8"?>
<worksheet xmlns="http://schemas.openxmlformats.org/spreadsheetml/2006/main" xmlns:r="http://schemas.openxmlformats.org/officeDocument/2006/relationships">
  <sheetPr>
    <tabColor rgb="FFFFC000"/>
  </sheetPr>
  <dimension ref="A1:T20"/>
  <sheetViews>
    <sheetView showGridLines="0" zoomScaleSheetLayoutView="100" zoomScalePageLayoutView="0" workbookViewId="0" topLeftCell="A1">
      <selection activeCell="I1" sqref="I1:S20"/>
    </sheetView>
  </sheetViews>
  <sheetFormatPr defaultColWidth="9.00390625" defaultRowHeight="13.5"/>
  <cols>
    <col min="1" max="1" width="10.875" style="32" customWidth="1"/>
    <col min="2" max="3" width="8.50390625" style="32" bestFit="1" customWidth="1"/>
    <col min="4" max="5" width="7.50390625" style="32" bestFit="1" customWidth="1"/>
    <col min="6" max="6" width="6.75390625" style="32" bestFit="1" customWidth="1"/>
    <col min="7" max="8" width="5.375" style="32" customWidth="1"/>
    <col min="9" max="9" width="7.50390625" style="32" bestFit="1" customWidth="1"/>
    <col min="10" max="10" width="7.75390625" style="32" customWidth="1"/>
    <col min="11" max="12" width="4.75390625" style="32" hidden="1" customWidth="1"/>
    <col min="13" max="14" width="7.50390625" style="32" bestFit="1" customWidth="1"/>
    <col min="15" max="15" width="5.375" style="32" customWidth="1"/>
    <col min="16" max="16" width="4.875" style="32" bestFit="1" customWidth="1"/>
    <col min="17" max="18" width="5.875" style="32" bestFit="1" customWidth="1"/>
    <col min="19" max="19" width="11.125" style="32" bestFit="1" customWidth="1"/>
    <col min="20" max="16384" width="9.00390625" style="32" customWidth="1"/>
  </cols>
  <sheetData>
    <row r="1" spans="1:19" s="84" customFormat="1" ht="15.75" customHeight="1">
      <c r="A1" s="501" t="s">
        <v>78</v>
      </c>
      <c r="B1" s="501"/>
      <c r="C1" s="501"/>
      <c r="D1" s="501"/>
      <c r="E1" s="501"/>
      <c r="F1" s="501"/>
      <c r="G1" s="501"/>
      <c r="H1" s="501"/>
      <c r="I1" s="506" t="s">
        <v>423</v>
      </c>
      <c r="J1" s="506"/>
      <c r="K1" s="506"/>
      <c r="L1" s="506"/>
      <c r="M1" s="506"/>
      <c r="N1" s="506"/>
      <c r="O1" s="506"/>
      <c r="P1" s="506"/>
      <c r="Q1" s="506"/>
      <c r="R1" s="506"/>
      <c r="S1" s="506"/>
    </row>
    <row r="2" spans="1:19" s="24" customFormat="1" ht="13.5" customHeight="1">
      <c r="A2" s="105" t="s">
        <v>26</v>
      </c>
      <c r="I2" s="29"/>
      <c r="J2" s="29"/>
      <c r="K2" s="29"/>
      <c r="L2" s="29"/>
      <c r="M2" s="29"/>
      <c r="N2" s="29"/>
      <c r="O2" s="29"/>
      <c r="P2" s="29"/>
      <c r="S2" s="21" t="s">
        <v>38</v>
      </c>
    </row>
    <row r="3" spans="1:19" s="83" customFormat="1" ht="13.5" customHeight="1">
      <c r="A3" s="494" t="s">
        <v>459</v>
      </c>
      <c r="B3" s="502" t="s">
        <v>50</v>
      </c>
      <c r="C3" s="497" t="s">
        <v>51</v>
      </c>
      <c r="D3" s="497"/>
      <c r="E3" s="497"/>
      <c r="F3" s="497"/>
      <c r="G3" s="497"/>
      <c r="H3" s="497"/>
      <c r="I3" s="86"/>
      <c r="J3" s="498" t="s">
        <v>52</v>
      </c>
      <c r="K3" s="498"/>
      <c r="L3" s="498"/>
      <c r="M3" s="498"/>
      <c r="N3" s="498"/>
      <c r="O3" s="498"/>
      <c r="P3" s="86"/>
      <c r="Q3" s="497" t="s">
        <v>19</v>
      </c>
      <c r="R3" s="497"/>
      <c r="S3" s="494" t="s">
        <v>459</v>
      </c>
    </row>
    <row r="4" spans="1:19" s="83" customFormat="1" ht="13.5" customHeight="1">
      <c r="A4" s="495"/>
      <c r="B4" s="507"/>
      <c r="C4" s="502" t="s">
        <v>55</v>
      </c>
      <c r="D4" s="503"/>
      <c r="E4" s="508"/>
      <c r="F4" s="502" t="s">
        <v>53</v>
      </c>
      <c r="G4" s="503"/>
      <c r="H4" s="508"/>
      <c r="I4" s="492" t="s">
        <v>466</v>
      </c>
      <c r="J4" s="498"/>
      <c r="K4" s="498"/>
      <c r="L4" s="493"/>
      <c r="M4" s="497" t="s">
        <v>467</v>
      </c>
      <c r="N4" s="497"/>
      <c r="O4" s="497"/>
      <c r="P4" s="497"/>
      <c r="Q4" s="497" t="s">
        <v>25</v>
      </c>
      <c r="R4" s="497"/>
      <c r="S4" s="495"/>
    </row>
    <row r="5" spans="1:19" s="83" customFormat="1" ht="13.5" customHeight="1">
      <c r="A5" s="495"/>
      <c r="B5" s="507"/>
      <c r="C5" s="504"/>
      <c r="D5" s="505"/>
      <c r="E5" s="509"/>
      <c r="F5" s="504"/>
      <c r="G5" s="505"/>
      <c r="H5" s="509"/>
      <c r="I5" s="492" t="s">
        <v>396</v>
      </c>
      <c r="J5" s="493"/>
      <c r="K5" s="497" t="s">
        <v>54</v>
      </c>
      <c r="L5" s="497"/>
      <c r="M5" s="497" t="s">
        <v>395</v>
      </c>
      <c r="N5" s="497"/>
      <c r="O5" s="497" t="s">
        <v>487</v>
      </c>
      <c r="P5" s="497"/>
      <c r="Q5" s="497" t="s">
        <v>20</v>
      </c>
      <c r="R5" s="497"/>
      <c r="S5" s="495"/>
    </row>
    <row r="6" spans="1:20" s="83" customFormat="1" ht="13.5" customHeight="1">
      <c r="A6" s="496"/>
      <c r="B6" s="504"/>
      <c r="C6" s="81" t="s">
        <v>21</v>
      </c>
      <c r="D6" s="81" t="s">
        <v>22</v>
      </c>
      <c r="E6" s="81" t="s">
        <v>23</v>
      </c>
      <c r="F6" s="81" t="s">
        <v>21</v>
      </c>
      <c r="G6" s="81" t="s">
        <v>22</v>
      </c>
      <c r="H6" s="81" t="s">
        <v>23</v>
      </c>
      <c r="I6" s="81" t="s">
        <v>22</v>
      </c>
      <c r="J6" s="81" t="s">
        <v>23</v>
      </c>
      <c r="K6" s="81" t="s">
        <v>22</v>
      </c>
      <c r="L6" s="81" t="s">
        <v>23</v>
      </c>
      <c r="M6" s="81" t="s">
        <v>22</v>
      </c>
      <c r="N6" s="81" t="s">
        <v>23</v>
      </c>
      <c r="O6" s="81" t="s">
        <v>22</v>
      </c>
      <c r="P6" s="81" t="s">
        <v>23</v>
      </c>
      <c r="Q6" s="81" t="s">
        <v>22</v>
      </c>
      <c r="R6" s="81" t="s">
        <v>23</v>
      </c>
      <c r="S6" s="496"/>
      <c r="T6" s="82"/>
    </row>
    <row r="7" spans="1:20" s="24" customFormat="1" ht="4.5" customHeight="1">
      <c r="A7" s="33"/>
      <c r="B7" s="27"/>
      <c r="C7" s="27"/>
      <c r="D7" s="26"/>
      <c r="E7" s="26"/>
      <c r="F7" s="26"/>
      <c r="G7" s="26"/>
      <c r="H7" s="26"/>
      <c r="I7" s="26"/>
      <c r="J7" s="26"/>
      <c r="K7" s="26"/>
      <c r="L7" s="26"/>
      <c r="M7" s="26"/>
      <c r="N7" s="26"/>
      <c r="O7" s="26"/>
      <c r="P7" s="26"/>
      <c r="Q7" s="26"/>
      <c r="R7" s="26"/>
      <c r="S7" s="36"/>
      <c r="T7" s="23"/>
    </row>
    <row r="8" spans="1:19" s="24" customFormat="1" ht="14.25" customHeight="1" hidden="1">
      <c r="A8" s="46" t="s">
        <v>60</v>
      </c>
      <c r="B8" s="88">
        <v>17172</v>
      </c>
      <c r="C8" s="88">
        <v>16995</v>
      </c>
      <c r="D8" s="89">
        <v>8423</v>
      </c>
      <c r="E8" s="89">
        <v>8572</v>
      </c>
      <c r="F8" s="89">
        <v>177</v>
      </c>
      <c r="G8" s="89">
        <v>80</v>
      </c>
      <c r="H8" s="89">
        <v>97</v>
      </c>
      <c r="I8" s="89">
        <v>6578</v>
      </c>
      <c r="J8" s="89">
        <v>6623</v>
      </c>
      <c r="K8" s="89">
        <v>75</v>
      </c>
      <c r="L8" s="89">
        <v>45</v>
      </c>
      <c r="M8" s="89">
        <v>1596</v>
      </c>
      <c r="N8" s="89">
        <v>1686</v>
      </c>
      <c r="O8" s="89">
        <v>5</v>
      </c>
      <c r="P8" s="89">
        <v>52</v>
      </c>
      <c r="Q8" s="89">
        <v>249</v>
      </c>
      <c r="R8" s="89">
        <v>263</v>
      </c>
      <c r="S8" s="47" t="s">
        <v>60</v>
      </c>
    </row>
    <row r="9" spans="1:19" s="24" customFormat="1" ht="14.25" customHeight="1" hidden="1">
      <c r="A9" s="92" t="s">
        <v>61</v>
      </c>
      <c r="B9" s="88">
        <v>16649</v>
      </c>
      <c r="C9" s="88">
        <v>16460</v>
      </c>
      <c r="D9" s="89">
        <v>8123</v>
      </c>
      <c r="E9" s="89">
        <v>8337</v>
      </c>
      <c r="F9" s="89">
        <v>189</v>
      </c>
      <c r="G9" s="89">
        <v>83</v>
      </c>
      <c r="H9" s="89">
        <v>106</v>
      </c>
      <c r="I9" s="89">
        <v>6353</v>
      </c>
      <c r="J9" s="89">
        <v>6415</v>
      </c>
      <c r="K9" s="89">
        <v>76</v>
      </c>
      <c r="L9" s="89">
        <v>42</v>
      </c>
      <c r="M9" s="89">
        <v>1535</v>
      </c>
      <c r="N9" s="89">
        <v>1679</v>
      </c>
      <c r="O9" s="89">
        <v>7</v>
      </c>
      <c r="P9" s="89">
        <v>64</v>
      </c>
      <c r="Q9" s="89">
        <v>235</v>
      </c>
      <c r="R9" s="89">
        <v>243</v>
      </c>
      <c r="S9" s="94" t="s">
        <v>61</v>
      </c>
    </row>
    <row r="10" spans="1:19" s="24" customFormat="1" ht="14.25" customHeight="1" hidden="1">
      <c r="A10" s="92" t="s">
        <v>68</v>
      </c>
      <c r="B10" s="88">
        <v>16377</v>
      </c>
      <c r="C10" s="88">
        <v>16191</v>
      </c>
      <c r="D10" s="89">
        <v>8035</v>
      </c>
      <c r="E10" s="89">
        <v>8156</v>
      </c>
      <c r="F10" s="89">
        <v>186</v>
      </c>
      <c r="G10" s="89">
        <v>72</v>
      </c>
      <c r="H10" s="89">
        <v>114</v>
      </c>
      <c r="I10" s="89">
        <v>6206</v>
      </c>
      <c r="J10" s="89">
        <v>6214</v>
      </c>
      <c r="K10" s="89">
        <v>69</v>
      </c>
      <c r="L10" s="89">
        <v>51</v>
      </c>
      <c r="M10" s="89">
        <v>1586</v>
      </c>
      <c r="N10" s="89">
        <v>1720</v>
      </c>
      <c r="O10" s="89">
        <v>3</v>
      </c>
      <c r="P10" s="89">
        <v>63</v>
      </c>
      <c r="Q10" s="89">
        <v>243</v>
      </c>
      <c r="R10" s="89">
        <v>222</v>
      </c>
      <c r="S10" s="94" t="s">
        <v>68</v>
      </c>
    </row>
    <row r="11" spans="1:19" s="24" customFormat="1" ht="14.25" customHeight="1" hidden="1">
      <c r="A11" s="92" t="s">
        <v>67</v>
      </c>
      <c r="B11" s="88">
        <v>15630</v>
      </c>
      <c r="C11" s="88">
        <v>15547</v>
      </c>
      <c r="D11" s="89">
        <v>7784</v>
      </c>
      <c r="E11" s="89">
        <v>7763</v>
      </c>
      <c r="F11" s="89">
        <v>83</v>
      </c>
      <c r="G11" s="89">
        <v>3</v>
      </c>
      <c r="H11" s="89">
        <v>80</v>
      </c>
      <c r="I11" s="89">
        <v>6052</v>
      </c>
      <c r="J11" s="89">
        <v>6019</v>
      </c>
      <c r="K11" s="89">
        <v>0</v>
      </c>
      <c r="L11" s="89">
        <v>0</v>
      </c>
      <c r="M11" s="89">
        <v>1527</v>
      </c>
      <c r="N11" s="89">
        <v>1574</v>
      </c>
      <c r="O11" s="89">
        <v>3</v>
      </c>
      <c r="P11" s="89">
        <v>80</v>
      </c>
      <c r="Q11" s="89">
        <v>205</v>
      </c>
      <c r="R11" s="89">
        <v>170</v>
      </c>
      <c r="S11" s="94" t="s">
        <v>67</v>
      </c>
    </row>
    <row r="12" spans="1:19" s="24" customFormat="1" ht="14.25" customHeight="1" hidden="1">
      <c r="A12" s="92" t="s">
        <v>69</v>
      </c>
      <c r="B12" s="88">
        <v>15500</v>
      </c>
      <c r="C12" s="88">
        <v>15419</v>
      </c>
      <c r="D12" s="89">
        <v>7780</v>
      </c>
      <c r="E12" s="89">
        <v>7639</v>
      </c>
      <c r="F12" s="89">
        <v>81</v>
      </c>
      <c r="G12" s="89">
        <v>3</v>
      </c>
      <c r="H12" s="89">
        <v>78</v>
      </c>
      <c r="I12" s="89">
        <v>6036</v>
      </c>
      <c r="J12" s="89">
        <v>5917</v>
      </c>
      <c r="K12" s="89">
        <v>0</v>
      </c>
      <c r="L12" s="89">
        <v>0</v>
      </c>
      <c r="M12" s="89">
        <v>1540</v>
      </c>
      <c r="N12" s="89">
        <v>1572</v>
      </c>
      <c r="O12" s="89">
        <v>3</v>
      </c>
      <c r="P12" s="89">
        <v>78</v>
      </c>
      <c r="Q12" s="89">
        <v>204</v>
      </c>
      <c r="R12" s="89">
        <v>150</v>
      </c>
      <c r="S12" s="94" t="s">
        <v>69</v>
      </c>
    </row>
    <row r="13" spans="1:19" s="28" customFormat="1" ht="14.25" customHeight="1" hidden="1">
      <c r="A13" s="92" t="s">
        <v>429</v>
      </c>
      <c r="B13" s="93">
        <v>15461</v>
      </c>
      <c r="C13" s="93">
        <v>15387</v>
      </c>
      <c r="D13" s="371">
        <v>7865</v>
      </c>
      <c r="E13" s="371">
        <v>7522</v>
      </c>
      <c r="F13" s="371">
        <v>74</v>
      </c>
      <c r="G13" s="371">
        <v>2</v>
      </c>
      <c r="H13" s="371">
        <v>72</v>
      </c>
      <c r="I13" s="77">
        <v>5893</v>
      </c>
      <c r="J13" s="77">
        <v>5696</v>
      </c>
      <c r="K13" s="77">
        <v>0</v>
      </c>
      <c r="L13" s="77">
        <v>0</v>
      </c>
      <c r="M13" s="77">
        <v>1731</v>
      </c>
      <c r="N13" s="77">
        <v>1677</v>
      </c>
      <c r="O13" s="77">
        <v>2</v>
      </c>
      <c r="P13" s="77">
        <v>72</v>
      </c>
      <c r="Q13" s="77">
        <v>241</v>
      </c>
      <c r="R13" s="77">
        <v>149</v>
      </c>
      <c r="S13" s="94" t="s">
        <v>384</v>
      </c>
    </row>
    <row r="14" spans="1:19" s="28" customFormat="1" ht="14.25" customHeight="1" hidden="1">
      <c r="A14" s="92" t="s">
        <v>385</v>
      </c>
      <c r="B14" s="330">
        <v>15316</v>
      </c>
      <c r="C14" s="330">
        <v>15242</v>
      </c>
      <c r="D14" s="372">
        <v>7727</v>
      </c>
      <c r="E14" s="372">
        <v>7515</v>
      </c>
      <c r="F14" s="372">
        <v>74</v>
      </c>
      <c r="G14" s="372">
        <v>5</v>
      </c>
      <c r="H14" s="372">
        <v>69</v>
      </c>
      <c r="I14" s="100">
        <v>5685</v>
      </c>
      <c r="J14" s="100">
        <v>5670</v>
      </c>
      <c r="K14" s="100">
        <v>0</v>
      </c>
      <c r="L14" s="100">
        <v>0</v>
      </c>
      <c r="M14" s="100">
        <v>1786</v>
      </c>
      <c r="N14" s="100">
        <v>1694</v>
      </c>
      <c r="O14" s="100">
        <v>5</v>
      </c>
      <c r="P14" s="100">
        <v>69</v>
      </c>
      <c r="Q14" s="100">
        <v>256</v>
      </c>
      <c r="R14" s="100">
        <v>151</v>
      </c>
      <c r="S14" s="94" t="s">
        <v>385</v>
      </c>
    </row>
    <row r="15" spans="1:19" s="28" customFormat="1" ht="14.25" customHeight="1">
      <c r="A15" s="92" t="s">
        <v>508</v>
      </c>
      <c r="B15" s="330">
        <v>15033</v>
      </c>
      <c r="C15" s="330">
        <v>14971</v>
      </c>
      <c r="D15" s="372">
        <v>7500</v>
      </c>
      <c r="E15" s="372">
        <v>7471</v>
      </c>
      <c r="F15" s="372">
        <v>62</v>
      </c>
      <c r="G15" s="372">
        <v>3</v>
      </c>
      <c r="H15" s="372">
        <v>59</v>
      </c>
      <c r="I15" s="100">
        <v>5558</v>
      </c>
      <c r="J15" s="100">
        <v>5643</v>
      </c>
      <c r="K15" s="100">
        <v>0</v>
      </c>
      <c r="L15" s="100">
        <v>0</v>
      </c>
      <c r="M15" s="100">
        <v>1709</v>
      </c>
      <c r="N15" s="100">
        <v>1674</v>
      </c>
      <c r="O15" s="100">
        <v>3</v>
      </c>
      <c r="P15" s="100">
        <v>59</v>
      </c>
      <c r="Q15" s="100">
        <v>233</v>
      </c>
      <c r="R15" s="100">
        <v>154</v>
      </c>
      <c r="S15" s="94" t="s">
        <v>508</v>
      </c>
    </row>
    <row r="16" spans="1:19" s="54" customFormat="1" ht="14.25" customHeight="1">
      <c r="A16" s="92" t="s">
        <v>428</v>
      </c>
      <c r="B16" s="330">
        <v>14793</v>
      </c>
      <c r="C16" s="373">
        <v>14754</v>
      </c>
      <c r="D16" s="374">
        <v>7423</v>
      </c>
      <c r="E16" s="374">
        <v>7331</v>
      </c>
      <c r="F16" s="374">
        <v>39</v>
      </c>
      <c r="G16" s="374">
        <v>2</v>
      </c>
      <c r="H16" s="374">
        <v>37</v>
      </c>
      <c r="I16" s="149">
        <v>5497</v>
      </c>
      <c r="J16" s="149">
        <v>5548</v>
      </c>
      <c r="K16" s="100">
        <v>0</v>
      </c>
      <c r="L16" s="100">
        <v>0</v>
      </c>
      <c r="M16" s="268">
        <v>1682</v>
      </c>
      <c r="N16" s="268">
        <v>1628</v>
      </c>
      <c r="O16" s="149">
        <v>2</v>
      </c>
      <c r="P16" s="149">
        <v>37</v>
      </c>
      <c r="Q16" s="149">
        <v>244</v>
      </c>
      <c r="R16" s="149">
        <v>155</v>
      </c>
      <c r="S16" s="94" t="s">
        <v>428</v>
      </c>
    </row>
    <row r="17" spans="1:19" s="54" customFormat="1" ht="14.25" customHeight="1">
      <c r="A17" s="92" t="s">
        <v>452</v>
      </c>
      <c r="B17" s="330">
        <v>14572</v>
      </c>
      <c r="C17" s="373">
        <v>14525</v>
      </c>
      <c r="D17" s="374">
        <v>7264</v>
      </c>
      <c r="E17" s="374">
        <v>7261</v>
      </c>
      <c r="F17" s="374">
        <v>47</v>
      </c>
      <c r="G17" s="374">
        <v>3</v>
      </c>
      <c r="H17" s="374">
        <v>44</v>
      </c>
      <c r="I17" s="149">
        <v>5312</v>
      </c>
      <c r="J17" s="149">
        <v>5432</v>
      </c>
      <c r="K17" s="100">
        <v>0</v>
      </c>
      <c r="L17" s="100">
        <v>0</v>
      </c>
      <c r="M17" s="268">
        <v>1728</v>
      </c>
      <c r="N17" s="268">
        <v>1655</v>
      </c>
      <c r="O17" s="149">
        <v>3</v>
      </c>
      <c r="P17" s="149">
        <v>44</v>
      </c>
      <c r="Q17" s="149">
        <v>224</v>
      </c>
      <c r="R17" s="149">
        <v>174</v>
      </c>
      <c r="S17" s="94" t="s">
        <v>452</v>
      </c>
    </row>
    <row r="18" spans="1:19" s="54" customFormat="1" ht="14.25" customHeight="1">
      <c r="A18" s="92" t="s">
        <v>453</v>
      </c>
      <c r="B18" s="435">
        <v>14321</v>
      </c>
      <c r="C18" s="373">
        <v>14284</v>
      </c>
      <c r="D18" s="374">
        <v>7182</v>
      </c>
      <c r="E18" s="374">
        <v>7102</v>
      </c>
      <c r="F18" s="374">
        <v>37</v>
      </c>
      <c r="G18" s="374">
        <v>1</v>
      </c>
      <c r="H18" s="374">
        <v>36</v>
      </c>
      <c r="I18" s="149">
        <v>5116</v>
      </c>
      <c r="J18" s="149">
        <v>5206</v>
      </c>
      <c r="K18" s="100">
        <v>0</v>
      </c>
      <c r="L18" s="100">
        <v>0</v>
      </c>
      <c r="M18" s="268">
        <v>1836</v>
      </c>
      <c r="N18" s="268">
        <v>1722</v>
      </c>
      <c r="O18" s="149">
        <v>1</v>
      </c>
      <c r="P18" s="149">
        <v>36</v>
      </c>
      <c r="Q18" s="149">
        <v>230</v>
      </c>
      <c r="R18" s="149">
        <v>174</v>
      </c>
      <c r="S18" s="94" t="s">
        <v>453</v>
      </c>
    </row>
    <row r="19" spans="1:19" s="54" customFormat="1" ht="14.25" customHeight="1">
      <c r="A19" s="107" t="s">
        <v>507</v>
      </c>
      <c r="B19" s="369">
        <f>+C19+F19</f>
        <v>14124</v>
      </c>
      <c r="C19" s="375">
        <f>+D19+E19</f>
        <v>14075</v>
      </c>
      <c r="D19" s="376">
        <v>7114</v>
      </c>
      <c r="E19" s="376">
        <v>6961</v>
      </c>
      <c r="F19" s="376">
        <f>+G19+H19</f>
        <v>49</v>
      </c>
      <c r="G19" s="376">
        <v>7</v>
      </c>
      <c r="H19" s="376">
        <v>42</v>
      </c>
      <c r="I19" s="370">
        <v>4942</v>
      </c>
      <c r="J19" s="370">
        <v>5016</v>
      </c>
      <c r="K19" s="357">
        <v>0</v>
      </c>
      <c r="L19" s="357">
        <v>0</v>
      </c>
      <c r="M19" s="370">
        <v>1971</v>
      </c>
      <c r="N19" s="370">
        <v>1780</v>
      </c>
      <c r="O19" s="370">
        <v>7</v>
      </c>
      <c r="P19" s="370">
        <v>42</v>
      </c>
      <c r="Q19" s="370">
        <v>201</v>
      </c>
      <c r="R19" s="370">
        <v>165</v>
      </c>
      <c r="S19" s="107" t="s">
        <v>507</v>
      </c>
    </row>
    <row r="20" spans="1:19" s="24" customFormat="1" ht="4.5" customHeight="1">
      <c r="A20" s="37"/>
      <c r="B20" s="31"/>
      <c r="C20" s="30"/>
      <c r="D20" s="31"/>
      <c r="E20" s="31"/>
      <c r="F20" s="31"/>
      <c r="G20" s="31"/>
      <c r="H20" s="31"/>
      <c r="I20" s="31"/>
      <c r="J20" s="31"/>
      <c r="K20" s="31"/>
      <c r="L20" s="31"/>
      <c r="M20" s="31"/>
      <c r="N20" s="31"/>
      <c r="O20" s="31"/>
      <c r="P20" s="31"/>
      <c r="Q20" s="31"/>
      <c r="R20" s="31"/>
      <c r="S20" s="95"/>
    </row>
  </sheetData>
  <sheetProtection/>
  <mergeCells count="18">
    <mergeCell ref="B3:B6"/>
    <mergeCell ref="C4:E5"/>
    <mergeCell ref="F4:H5"/>
    <mergeCell ref="C3:H3"/>
    <mergeCell ref="I5:J5"/>
    <mergeCell ref="J3:O3"/>
    <mergeCell ref="M4:P4"/>
    <mergeCell ref="I4:L4"/>
    <mergeCell ref="A1:H1"/>
    <mergeCell ref="S3:S6"/>
    <mergeCell ref="Q5:R5"/>
    <mergeCell ref="Q4:R4"/>
    <mergeCell ref="Q3:R3"/>
    <mergeCell ref="K5:L5"/>
    <mergeCell ref="M5:N5"/>
    <mergeCell ref="O5:P5"/>
    <mergeCell ref="I1:S1"/>
    <mergeCell ref="A3:A6"/>
  </mergeCells>
  <printOptions/>
  <pageMargins left="0.5905511811023623"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34"/>
    <pageSetUpPr fitToPage="1"/>
  </sheetPr>
  <dimension ref="B1:AS78"/>
  <sheetViews>
    <sheetView showGridLines="0" showOutlineSymbols="0" zoomScaleSheetLayoutView="75" zoomScalePageLayoutView="0" workbookViewId="0" topLeftCell="A1">
      <pane xSplit="2" ySplit="6" topLeftCell="Q63" activePane="bottomRight" state="frozen"/>
      <selection pane="topLeft" activeCell="A1" sqref="A1"/>
      <selection pane="topRight" activeCell="C1" sqref="C1"/>
      <selection pane="bottomLeft" activeCell="A8" sqref="A8"/>
      <selection pane="bottomRight" activeCell="AB20" sqref="AB20"/>
    </sheetView>
  </sheetViews>
  <sheetFormatPr defaultColWidth="10.75390625" defaultRowHeight="13.5"/>
  <cols>
    <col min="1" max="1" width="2.125" style="119" customWidth="1"/>
    <col min="2" max="2" width="14.25390625" style="119" customWidth="1"/>
    <col min="3" max="3" width="7.25390625" style="119" bestFit="1" customWidth="1"/>
    <col min="4" max="4" width="10.25390625" style="119" bestFit="1" customWidth="1"/>
    <col min="5" max="6" width="8.75390625" style="119" customWidth="1"/>
    <col min="7" max="7" width="9.125" style="119" bestFit="1" customWidth="1"/>
    <col min="8" max="9" width="8.75390625" style="119" customWidth="1"/>
    <col min="10" max="10" width="8.00390625" style="119" bestFit="1" customWidth="1"/>
    <col min="11" max="12" width="6.875" style="119" customWidth="1"/>
    <col min="13" max="13" width="8.00390625" style="119" bestFit="1" customWidth="1"/>
    <col min="14" max="15" width="6.25390625" style="119" customWidth="1"/>
    <col min="16" max="16" width="10.25390625" style="119" bestFit="1" customWidth="1"/>
    <col min="17" max="18" width="9.125" style="119" bestFit="1" customWidth="1"/>
    <col min="19" max="19" width="10.25390625" style="119" bestFit="1" customWidth="1"/>
    <col min="20" max="24" width="9.125" style="119" bestFit="1" customWidth="1"/>
    <col min="25" max="25" width="16.375" style="119" bestFit="1" customWidth="1"/>
    <col min="26" max="16384" width="10.75390625" style="119" customWidth="1"/>
  </cols>
  <sheetData>
    <row r="1" spans="2:26" s="114" customFormat="1" ht="20.25" customHeight="1">
      <c r="B1" s="510" t="s">
        <v>461</v>
      </c>
      <c r="C1" s="510"/>
      <c r="D1" s="510"/>
      <c r="E1" s="510"/>
      <c r="F1" s="510"/>
      <c r="G1" s="510"/>
      <c r="H1" s="510"/>
      <c r="I1" s="510"/>
      <c r="J1" s="510"/>
      <c r="K1" s="510"/>
      <c r="L1" s="510"/>
      <c r="M1" s="510"/>
      <c r="N1" s="510"/>
      <c r="O1" s="510"/>
      <c r="P1" s="510" t="s">
        <v>80</v>
      </c>
      <c r="Q1" s="510"/>
      <c r="R1" s="510"/>
      <c r="S1" s="510"/>
      <c r="T1" s="510"/>
      <c r="U1" s="510"/>
      <c r="V1" s="510"/>
      <c r="W1" s="510"/>
      <c r="X1" s="510"/>
      <c r="Y1" s="510"/>
      <c r="Z1" s="113"/>
    </row>
    <row r="2" spans="2:25" ht="14.25">
      <c r="B2" s="333" t="s">
        <v>79</v>
      </c>
      <c r="C2" s="115"/>
      <c r="D2" s="115"/>
      <c r="E2" s="115"/>
      <c r="F2" s="115"/>
      <c r="G2" s="115"/>
      <c r="H2" s="115"/>
      <c r="I2" s="115"/>
      <c r="J2" s="115"/>
      <c r="K2" s="115"/>
      <c r="L2" s="115"/>
      <c r="M2" s="115"/>
      <c r="N2" s="115"/>
      <c r="O2" s="115"/>
      <c r="P2" s="115"/>
      <c r="Q2" s="115"/>
      <c r="R2" s="115"/>
      <c r="S2" s="115"/>
      <c r="T2" s="115"/>
      <c r="U2" s="115"/>
      <c r="V2" s="115"/>
      <c r="W2" s="116"/>
      <c r="X2" s="117"/>
      <c r="Y2" s="118"/>
    </row>
    <row r="3" spans="2:25" s="120" customFormat="1" ht="16.5" customHeight="1">
      <c r="B3" s="511" t="s">
        <v>81</v>
      </c>
      <c r="C3" s="513" t="s">
        <v>82</v>
      </c>
      <c r="D3" s="516" t="s">
        <v>83</v>
      </c>
      <c r="E3" s="517"/>
      <c r="F3" s="517"/>
      <c r="G3" s="517"/>
      <c r="H3" s="517"/>
      <c r="I3" s="517"/>
      <c r="J3" s="517"/>
      <c r="K3" s="517"/>
      <c r="L3" s="517"/>
      <c r="M3" s="517"/>
      <c r="N3" s="517"/>
      <c r="O3" s="517"/>
      <c r="P3" s="518" t="s">
        <v>456</v>
      </c>
      <c r="Q3" s="519"/>
      <c r="R3" s="519"/>
      <c r="S3" s="519"/>
      <c r="T3" s="519"/>
      <c r="U3" s="519"/>
      <c r="V3" s="519"/>
      <c r="W3" s="519"/>
      <c r="X3" s="520"/>
      <c r="Y3" s="521" t="s">
        <v>81</v>
      </c>
    </row>
    <row r="4" spans="2:25" s="120" customFormat="1" ht="16.5" customHeight="1">
      <c r="B4" s="511"/>
      <c r="C4" s="514"/>
      <c r="D4" s="524" t="s">
        <v>84</v>
      </c>
      <c r="E4" s="525"/>
      <c r="F4" s="526"/>
      <c r="G4" s="528" t="s">
        <v>460</v>
      </c>
      <c r="H4" s="525"/>
      <c r="I4" s="526"/>
      <c r="J4" s="529" t="s">
        <v>85</v>
      </c>
      <c r="K4" s="530"/>
      <c r="L4" s="531"/>
      <c r="M4" s="529" t="s">
        <v>86</v>
      </c>
      <c r="N4" s="532"/>
      <c r="O4" s="532"/>
      <c r="P4" s="524" t="s">
        <v>87</v>
      </c>
      <c r="Q4" s="533"/>
      <c r="R4" s="534"/>
      <c r="S4" s="528" t="s">
        <v>88</v>
      </c>
      <c r="T4" s="533"/>
      <c r="U4" s="534"/>
      <c r="V4" s="528" t="s">
        <v>89</v>
      </c>
      <c r="W4" s="533"/>
      <c r="X4" s="534"/>
      <c r="Y4" s="522"/>
    </row>
    <row r="5" spans="2:25" s="120" customFormat="1" ht="16.5" customHeight="1">
      <c r="B5" s="511"/>
      <c r="C5" s="514"/>
      <c r="D5" s="527"/>
      <c r="E5" s="519"/>
      <c r="F5" s="520"/>
      <c r="G5" s="515"/>
      <c r="H5" s="519"/>
      <c r="I5" s="520"/>
      <c r="J5" s="539" t="s">
        <v>90</v>
      </c>
      <c r="K5" s="540"/>
      <c r="L5" s="541"/>
      <c r="M5" s="539" t="s">
        <v>91</v>
      </c>
      <c r="N5" s="542"/>
      <c r="O5" s="542"/>
      <c r="P5" s="535"/>
      <c r="Q5" s="536"/>
      <c r="R5" s="537"/>
      <c r="S5" s="538"/>
      <c r="T5" s="536"/>
      <c r="U5" s="537"/>
      <c r="V5" s="538"/>
      <c r="W5" s="536"/>
      <c r="X5" s="537"/>
      <c r="Y5" s="522"/>
    </row>
    <row r="6" spans="2:25" s="120" customFormat="1" ht="16.5" customHeight="1">
      <c r="B6" s="512"/>
      <c r="C6" s="515"/>
      <c r="D6" s="387" t="s">
        <v>92</v>
      </c>
      <c r="E6" s="121" t="s">
        <v>93</v>
      </c>
      <c r="F6" s="121" t="s">
        <v>94</v>
      </c>
      <c r="G6" s="121" t="s">
        <v>92</v>
      </c>
      <c r="H6" s="121" t="s">
        <v>93</v>
      </c>
      <c r="I6" s="121" t="s">
        <v>94</v>
      </c>
      <c r="J6" s="121" t="s">
        <v>92</v>
      </c>
      <c r="K6" s="121" t="s">
        <v>93</v>
      </c>
      <c r="L6" s="121" t="s">
        <v>94</v>
      </c>
      <c r="M6" s="121" t="s">
        <v>95</v>
      </c>
      <c r="N6" s="121" t="s">
        <v>93</v>
      </c>
      <c r="O6" s="121" t="s">
        <v>94</v>
      </c>
      <c r="P6" s="387" t="s">
        <v>92</v>
      </c>
      <c r="Q6" s="121" t="s">
        <v>93</v>
      </c>
      <c r="R6" s="121" t="s">
        <v>94</v>
      </c>
      <c r="S6" s="121" t="s">
        <v>95</v>
      </c>
      <c r="T6" s="121" t="s">
        <v>93</v>
      </c>
      <c r="U6" s="121" t="s">
        <v>94</v>
      </c>
      <c r="V6" s="121" t="s">
        <v>92</v>
      </c>
      <c r="W6" s="121" t="s">
        <v>93</v>
      </c>
      <c r="X6" s="121" t="s">
        <v>94</v>
      </c>
      <c r="Y6" s="523"/>
    </row>
    <row r="7" spans="2:25" s="127" customFormat="1" ht="6.75" customHeight="1">
      <c r="B7" s="123"/>
      <c r="C7" s="124"/>
      <c r="D7" s="388"/>
      <c r="E7" s="125"/>
      <c r="F7" s="125"/>
      <c r="G7" s="125"/>
      <c r="H7" s="125"/>
      <c r="I7" s="125"/>
      <c r="J7" s="125"/>
      <c r="K7" s="125"/>
      <c r="L7" s="125"/>
      <c r="M7" s="125"/>
      <c r="N7" s="125"/>
      <c r="O7" s="125"/>
      <c r="P7" s="125"/>
      <c r="Q7" s="125"/>
      <c r="R7" s="125"/>
      <c r="S7" s="125"/>
      <c r="T7" s="125"/>
      <c r="U7" s="125"/>
      <c r="V7" s="125"/>
      <c r="W7" s="125"/>
      <c r="X7" s="125"/>
      <c r="Y7" s="126"/>
    </row>
    <row r="8" spans="2:25" s="127" customFormat="1" ht="21" customHeight="1" hidden="1">
      <c r="B8" s="128" t="s">
        <v>60</v>
      </c>
      <c r="C8" s="129">
        <v>74</v>
      </c>
      <c r="D8" s="132">
        <v>12498</v>
      </c>
      <c r="E8" s="130">
        <v>6122</v>
      </c>
      <c r="F8" s="130">
        <v>6376</v>
      </c>
      <c r="G8" s="130">
        <v>5807</v>
      </c>
      <c r="H8" s="130">
        <v>2861</v>
      </c>
      <c r="I8" s="130">
        <v>2946</v>
      </c>
      <c r="J8" s="130">
        <v>183</v>
      </c>
      <c r="K8" s="130">
        <v>118</v>
      </c>
      <c r="L8" s="130">
        <v>65</v>
      </c>
      <c r="M8" s="130">
        <v>26</v>
      </c>
      <c r="N8" s="130">
        <v>20</v>
      </c>
      <c r="O8" s="130">
        <v>6</v>
      </c>
      <c r="P8" s="130">
        <v>16995</v>
      </c>
      <c r="Q8" s="130">
        <v>8423</v>
      </c>
      <c r="R8" s="130">
        <v>8572</v>
      </c>
      <c r="S8" s="130">
        <v>13713</v>
      </c>
      <c r="T8" s="130">
        <v>6827</v>
      </c>
      <c r="U8" s="130">
        <v>6886</v>
      </c>
      <c r="V8" s="130">
        <v>3282</v>
      </c>
      <c r="W8" s="130">
        <v>1596</v>
      </c>
      <c r="X8" s="130">
        <v>1686</v>
      </c>
      <c r="Y8" s="122" t="s">
        <v>60</v>
      </c>
    </row>
    <row r="9" spans="2:25" s="127" customFormat="1" ht="21" customHeight="1" hidden="1">
      <c r="B9" s="131" t="s">
        <v>61</v>
      </c>
      <c r="C9" s="132">
        <v>78</v>
      </c>
      <c r="D9" s="132">
        <v>11406</v>
      </c>
      <c r="E9" s="130">
        <v>5724</v>
      </c>
      <c r="F9" s="130">
        <v>5682</v>
      </c>
      <c r="G9" s="130">
        <v>5311</v>
      </c>
      <c r="H9" s="130">
        <v>2653</v>
      </c>
      <c r="I9" s="130">
        <v>2658</v>
      </c>
      <c r="J9" s="130">
        <v>137</v>
      </c>
      <c r="K9" s="130">
        <v>92</v>
      </c>
      <c r="L9" s="130">
        <v>45</v>
      </c>
      <c r="M9" s="130">
        <v>27</v>
      </c>
      <c r="N9" s="130">
        <v>20</v>
      </c>
      <c r="O9" s="130">
        <v>7</v>
      </c>
      <c r="P9" s="130">
        <v>16460</v>
      </c>
      <c r="Q9" s="130">
        <v>8123</v>
      </c>
      <c r="R9" s="130">
        <v>8337</v>
      </c>
      <c r="S9" s="130">
        <v>13246</v>
      </c>
      <c r="T9" s="130">
        <v>6588</v>
      </c>
      <c r="U9" s="130">
        <v>6658</v>
      </c>
      <c r="V9" s="130">
        <v>3214</v>
      </c>
      <c r="W9" s="130">
        <v>1535</v>
      </c>
      <c r="X9" s="130">
        <v>1679</v>
      </c>
      <c r="Y9" s="133" t="s">
        <v>61</v>
      </c>
    </row>
    <row r="10" spans="2:25" s="127" customFormat="1" ht="21" customHeight="1" hidden="1">
      <c r="B10" s="135" t="s">
        <v>96</v>
      </c>
      <c r="C10" s="129">
        <v>78</v>
      </c>
      <c r="D10" s="132">
        <v>11562</v>
      </c>
      <c r="E10" s="130">
        <v>5755</v>
      </c>
      <c r="F10" s="130">
        <v>5807</v>
      </c>
      <c r="G10" s="130">
        <v>5395</v>
      </c>
      <c r="H10" s="130">
        <v>2698</v>
      </c>
      <c r="I10" s="130">
        <v>2697</v>
      </c>
      <c r="J10" s="130">
        <v>181</v>
      </c>
      <c r="K10" s="130">
        <v>123</v>
      </c>
      <c r="L10" s="130">
        <v>58</v>
      </c>
      <c r="M10" s="130">
        <v>38</v>
      </c>
      <c r="N10" s="130">
        <v>27</v>
      </c>
      <c r="O10" s="130">
        <v>11</v>
      </c>
      <c r="P10" s="130">
        <v>16191</v>
      </c>
      <c r="Q10" s="130">
        <v>8035</v>
      </c>
      <c r="R10" s="130">
        <v>8156</v>
      </c>
      <c r="S10" s="130">
        <v>12885</v>
      </c>
      <c r="T10" s="130">
        <v>6449</v>
      </c>
      <c r="U10" s="130">
        <v>6436</v>
      </c>
      <c r="V10" s="130">
        <v>3306</v>
      </c>
      <c r="W10" s="130">
        <v>1586</v>
      </c>
      <c r="X10" s="130">
        <v>1720</v>
      </c>
      <c r="Y10" s="136" t="s">
        <v>96</v>
      </c>
    </row>
    <row r="11" spans="2:45" s="127" customFormat="1" ht="21" customHeight="1" hidden="1">
      <c r="B11" s="135" t="s">
        <v>67</v>
      </c>
      <c r="C11" s="129">
        <v>66</v>
      </c>
      <c r="D11" s="132">
        <v>11169</v>
      </c>
      <c r="E11" s="130">
        <v>5677</v>
      </c>
      <c r="F11" s="130">
        <v>5492</v>
      </c>
      <c r="G11" s="130">
        <v>5203</v>
      </c>
      <c r="H11" s="130">
        <v>2638</v>
      </c>
      <c r="I11" s="130">
        <v>2565</v>
      </c>
      <c r="J11" s="130">
        <v>174</v>
      </c>
      <c r="K11" s="130">
        <v>120</v>
      </c>
      <c r="L11" s="130">
        <v>54</v>
      </c>
      <c r="M11" s="130">
        <v>27</v>
      </c>
      <c r="N11" s="130">
        <v>20</v>
      </c>
      <c r="O11" s="130">
        <v>7</v>
      </c>
      <c r="P11" s="130">
        <v>15547</v>
      </c>
      <c r="Q11" s="130">
        <v>7784</v>
      </c>
      <c r="R11" s="130">
        <v>7763</v>
      </c>
      <c r="S11" s="130">
        <v>12446</v>
      </c>
      <c r="T11" s="130">
        <v>6257</v>
      </c>
      <c r="U11" s="130">
        <v>6189</v>
      </c>
      <c r="V11" s="130">
        <v>3101</v>
      </c>
      <c r="W11" s="130">
        <v>1527</v>
      </c>
      <c r="X11" s="130">
        <v>1574</v>
      </c>
      <c r="Y11" s="136" t="s">
        <v>67</v>
      </c>
      <c r="AS11" s="134"/>
    </row>
    <row r="12" spans="2:25" s="127" customFormat="1" ht="21" customHeight="1" hidden="1">
      <c r="B12" s="131" t="s">
        <v>97</v>
      </c>
      <c r="C12" s="129">
        <v>69</v>
      </c>
      <c r="D12" s="132">
        <v>11084</v>
      </c>
      <c r="E12" s="130">
        <v>5720</v>
      </c>
      <c r="F12" s="130">
        <v>5364</v>
      </c>
      <c r="G12" s="130">
        <v>5163</v>
      </c>
      <c r="H12" s="130">
        <v>2634</v>
      </c>
      <c r="I12" s="130">
        <v>2529</v>
      </c>
      <c r="J12" s="130">
        <v>170</v>
      </c>
      <c r="K12" s="130">
        <v>132</v>
      </c>
      <c r="L12" s="130">
        <v>38</v>
      </c>
      <c r="M12" s="130">
        <v>18</v>
      </c>
      <c r="N12" s="130">
        <v>14</v>
      </c>
      <c r="O12" s="130">
        <v>4</v>
      </c>
      <c r="P12" s="130">
        <v>15419</v>
      </c>
      <c r="Q12" s="130">
        <v>7780</v>
      </c>
      <c r="R12" s="130">
        <v>7639</v>
      </c>
      <c r="S12" s="130">
        <v>12307</v>
      </c>
      <c r="T12" s="130">
        <v>6240</v>
      </c>
      <c r="U12" s="130">
        <v>6067</v>
      </c>
      <c r="V12" s="130">
        <v>3112</v>
      </c>
      <c r="W12" s="130">
        <v>1540</v>
      </c>
      <c r="X12" s="130">
        <v>1572</v>
      </c>
      <c r="Y12" s="133" t="s">
        <v>97</v>
      </c>
    </row>
    <row r="13" spans="2:25" s="127" customFormat="1" ht="21" customHeight="1" hidden="1">
      <c r="B13" s="131" t="s">
        <v>426</v>
      </c>
      <c r="C13" s="129">
        <v>68</v>
      </c>
      <c r="D13" s="132">
        <v>11386</v>
      </c>
      <c r="E13" s="130">
        <v>5833</v>
      </c>
      <c r="F13" s="130">
        <v>5553</v>
      </c>
      <c r="G13" s="130">
        <v>5240</v>
      </c>
      <c r="H13" s="130">
        <v>2653</v>
      </c>
      <c r="I13" s="130">
        <v>2587</v>
      </c>
      <c r="J13" s="130">
        <v>204</v>
      </c>
      <c r="K13" s="130">
        <v>141</v>
      </c>
      <c r="L13" s="130">
        <v>63</v>
      </c>
      <c r="M13" s="130">
        <v>14</v>
      </c>
      <c r="N13" s="130">
        <v>12</v>
      </c>
      <c r="O13" s="130">
        <v>2</v>
      </c>
      <c r="P13" s="130">
        <v>15387</v>
      </c>
      <c r="Q13" s="130">
        <v>7865</v>
      </c>
      <c r="R13" s="130">
        <v>7522</v>
      </c>
      <c r="S13" s="130">
        <v>11979</v>
      </c>
      <c r="T13" s="130">
        <v>6134</v>
      </c>
      <c r="U13" s="130">
        <v>5845</v>
      </c>
      <c r="V13" s="130">
        <v>3408</v>
      </c>
      <c r="W13" s="130">
        <v>1731</v>
      </c>
      <c r="X13" s="130">
        <v>1677</v>
      </c>
      <c r="Y13" s="133" t="s">
        <v>429</v>
      </c>
    </row>
    <row r="14" spans="2:25" s="127" customFormat="1" ht="21" customHeight="1" hidden="1">
      <c r="B14" s="131" t="s">
        <v>385</v>
      </c>
      <c r="C14" s="129">
        <v>67</v>
      </c>
      <c r="D14" s="132">
        <v>11265</v>
      </c>
      <c r="E14" s="130">
        <v>5659</v>
      </c>
      <c r="F14" s="130">
        <v>5606</v>
      </c>
      <c r="G14" s="130">
        <v>5052</v>
      </c>
      <c r="H14" s="130">
        <v>2526</v>
      </c>
      <c r="I14" s="130">
        <v>2526</v>
      </c>
      <c r="J14" s="130">
        <v>175</v>
      </c>
      <c r="K14" s="130">
        <v>118</v>
      </c>
      <c r="L14" s="130">
        <v>57</v>
      </c>
      <c r="M14" s="130">
        <v>21</v>
      </c>
      <c r="N14" s="130">
        <v>11</v>
      </c>
      <c r="O14" s="130">
        <v>10</v>
      </c>
      <c r="P14" s="130">
        <v>15242</v>
      </c>
      <c r="Q14" s="130">
        <v>7727</v>
      </c>
      <c r="R14" s="130">
        <v>7515</v>
      </c>
      <c r="S14" s="130">
        <v>11762</v>
      </c>
      <c r="T14" s="130">
        <v>5941</v>
      </c>
      <c r="U14" s="130">
        <v>5821</v>
      </c>
      <c r="V14" s="130">
        <v>3480</v>
      </c>
      <c r="W14" s="130">
        <v>1786</v>
      </c>
      <c r="X14" s="130">
        <v>1694</v>
      </c>
      <c r="Y14" s="133" t="s">
        <v>431</v>
      </c>
    </row>
    <row r="15" spans="2:25" ht="21" customHeight="1">
      <c r="B15" s="131" t="s">
        <v>508</v>
      </c>
      <c r="C15" s="129">
        <v>64</v>
      </c>
      <c r="D15" s="389">
        <v>11114</v>
      </c>
      <c r="E15" s="390">
        <v>5652</v>
      </c>
      <c r="F15" s="390">
        <v>5462</v>
      </c>
      <c r="G15" s="390">
        <v>4938</v>
      </c>
      <c r="H15" s="390">
        <v>2463</v>
      </c>
      <c r="I15" s="390">
        <v>2475</v>
      </c>
      <c r="J15" s="390">
        <v>196</v>
      </c>
      <c r="K15" s="390">
        <v>138</v>
      </c>
      <c r="L15" s="390">
        <v>58</v>
      </c>
      <c r="M15" s="390">
        <v>11</v>
      </c>
      <c r="N15" s="390">
        <v>3</v>
      </c>
      <c r="O15" s="390">
        <v>8</v>
      </c>
      <c r="P15" s="390">
        <v>14971</v>
      </c>
      <c r="Q15" s="390">
        <v>7500</v>
      </c>
      <c r="R15" s="390">
        <v>7471</v>
      </c>
      <c r="S15" s="390">
        <v>11588</v>
      </c>
      <c r="T15" s="390">
        <v>5791</v>
      </c>
      <c r="U15" s="390">
        <v>5797</v>
      </c>
      <c r="V15" s="390">
        <v>3383</v>
      </c>
      <c r="W15" s="390">
        <v>1709</v>
      </c>
      <c r="X15" s="390">
        <v>1674</v>
      </c>
      <c r="Y15" s="133" t="s">
        <v>516</v>
      </c>
    </row>
    <row r="16" spans="2:25" s="137" customFormat="1" ht="21" customHeight="1">
      <c r="B16" s="131" t="s">
        <v>430</v>
      </c>
      <c r="C16" s="129">
        <v>64</v>
      </c>
      <c r="D16" s="389">
        <v>10916</v>
      </c>
      <c r="E16" s="390">
        <v>5670</v>
      </c>
      <c r="F16" s="390">
        <v>5246</v>
      </c>
      <c r="G16" s="390">
        <v>4952</v>
      </c>
      <c r="H16" s="390">
        <v>2514</v>
      </c>
      <c r="I16" s="390">
        <v>2438</v>
      </c>
      <c r="J16" s="390">
        <v>179</v>
      </c>
      <c r="K16" s="390">
        <v>107</v>
      </c>
      <c r="L16" s="390">
        <v>72</v>
      </c>
      <c r="M16" s="390">
        <v>10</v>
      </c>
      <c r="N16" s="390">
        <v>5</v>
      </c>
      <c r="O16" s="390">
        <v>5</v>
      </c>
      <c r="P16" s="390">
        <v>14754</v>
      </c>
      <c r="Q16" s="390">
        <v>7423</v>
      </c>
      <c r="R16" s="390">
        <v>7331</v>
      </c>
      <c r="S16" s="390">
        <v>11444</v>
      </c>
      <c r="T16" s="390">
        <v>5741</v>
      </c>
      <c r="U16" s="390">
        <v>5703</v>
      </c>
      <c r="V16" s="390">
        <v>3310</v>
      </c>
      <c r="W16" s="390">
        <v>1682</v>
      </c>
      <c r="X16" s="390">
        <v>1628</v>
      </c>
      <c r="Y16" s="133" t="s">
        <v>430</v>
      </c>
    </row>
    <row r="17" spans="2:25" s="137" customFormat="1" ht="21" customHeight="1">
      <c r="B17" s="131" t="s">
        <v>452</v>
      </c>
      <c r="C17" s="129">
        <v>61</v>
      </c>
      <c r="D17" s="389">
        <v>10277</v>
      </c>
      <c r="E17" s="390">
        <v>5147</v>
      </c>
      <c r="F17" s="390">
        <v>5130</v>
      </c>
      <c r="G17" s="390">
        <v>4844</v>
      </c>
      <c r="H17" s="390">
        <v>2387</v>
      </c>
      <c r="I17" s="390">
        <v>2457</v>
      </c>
      <c r="J17" s="390">
        <v>224</v>
      </c>
      <c r="K17" s="390">
        <v>157</v>
      </c>
      <c r="L17" s="390">
        <v>67</v>
      </c>
      <c r="M17" s="390">
        <v>13</v>
      </c>
      <c r="N17" s="390">
        <v>8</v>
      </c>
      <c r="O17" s="390">
        <v>5</v>
      </c>
      <c r="P17" s="390">
        <v>14525</v>
      </c>
      <c r="Q17" s="390">
        <v>7264</v>
      </c>
      <c r="R17" s="390">
        <v>7261</v>
      </c>
      <c r="S17" s="390">
        <v>11142</v>
      </c>
      <c r="T17" s="390">
        <v>5536</v>
      </c>
      <c r="U17" s="390">
        <v>5606</v>
      </c>
      <c r="V17" s="390">
        <v>3383</v>
      </c>
      <c r="W17" s="390">
        <v>1728</v>
      </c>
      <c r="X17" s="390">
        <v>1655</v>
      </c>
      <c r="Y17" s="133" t="s">
        <v>452</v>
      </c>
    </row>
    <row r="18" spans="2:25" s="137" customFormat="1" ht="21" customHeight="1">
      <c r="B18" s="131" t="s">
        <v>453</v>
      </c>
      <c r="C18" s="129">
        <v>61</v>
      </c>
      <c r="D18" s="389">
        <v>10046</v>
      </c>
      <c r="E18" s="390">
        <v>5122</v>
      </c>
      <c r="F18" s="390">
        <v>4924</v>
      </c>
      <c r="G18" s="390">
        <v>4722</v>
      </c>
      <c r="H18" s="390">
        <v>2385</v>
      </c>
      <c r="I18" s="390">
        <v>2337</v>
      </c>
      <c r="J18" s="390">
        <v>267</v>
      </c>
      <c r="K18" s="390">
        <v>186</v>
      </c>
      <c r="L18" s="390">
        <v>81</v>
      </c>
      <c r="M18" s="390">
        <v>15</v>
      </c>
      <c r="N18" s="390">
        <v>11</v>
      </c>
      <c r="O18" s="390">
        <v>4</v>
      </c>
      <c r="P18" s="390">
        <v>14284</v>
      </c>
      <c r="Q18" s="390">
        <v>7182</v>
      </c>
      <c r="R18" s="390">
        <v>7102</v>
      </c>
      <c r="S18" s="390">
        <v>10726</v>
      </c>
      <c r="T18" s="390">
        <v>5346</v>
      </c>
      <c r="U18" s="390">
        <v>5380</v>
      </c>
      <c r="V18" s="390">
        <v>3558</v>
      </c>
      <c r="W18" s="390">
        <v>1836</v>
      </c>
      <c r="X18" s="390">
        <v>1722</v>
      </c>
      <c r="Y18" s="133" t="s">
        <v>453</v>
      </c>
    </row>
    <row r="19" spans="2:25" s="137" customFormat="1" ht="21" customHeight="1">
      <c r="B19" s="313" t="s">
        <v>507</v>
      </c>
      <c r="C19" s="310">
        <f>C21+C59</f>
        <v>61</v>
      </c>
      <c r="D19" s="391">
        <f>D21+D59</f>
        <v>10200</v>
      </c>
      <c r="E19" s="392">
        <f>E21+E59</f>
        <v>5320</v>
      </c>
      <c r="F19" s="392">
        <f aca="true" t="shared" si="0" ref="F19:X19">F21+F59</f>
        <v>4880</v>
      </c>
      <c r="G19" s="392">
        <f t="shared" si="0"/>
        <v>4818</v>
      </c>
      <c r="H19" s="392">
        <f t="shared" si="0"/>
        <v>2476</v>
      </c>
      <c r="I19" s="392">
        <f t="shared" si="0"/>
        <v>2342</v>
      </c>
      <c r="J19" s="392">
        <f t="shared" si="0"/>
        <v>267</v>
      </c>
      <c r="K19" s="392">
        <f t="shared" si="0"/>
        <v>181</v>
      </c>
      <c r="L19" s="392">
        <f t="shared" si="0"/>
        <v>86</v>
      </c>
      <c r="M19" s="392">
        <f t="shared" si="0"/>
        <v>10</v>
      </c>
      <c r="N19" s="392">
        <f t="shared" si="0"/>
        <v>6</v>
      </c>
      <c r="O19" s="392">
        <f t="shared" si="0"/>
        <v>4</v>
      </c>
      <c r="P19" s="392">
        <f>P21+P59</f>
        <v>14075</v>
      </c>
      <c r="Q19" s="392">
        <f t="shared" si="0"/>
        <v>7114</v>
      </c>
      <c r="R19" s="392">
        <f t="shared" si="0"/>
        <v>6961</v>
      </c>
      <c r="S19" s="392">
        <f t="shared" si="0"/>
        <v>10324</v>
      </c>
      <c r="T19" s="392">
        <f>T21+T59</f>
        <v>5143</v>
      </c>
      <c r="U19" s="392">
        <f t="shared" si="0"/>
        <v>5181</v>
      </c>
      <c r="V19" s="392">
        <f t="shared" si="0"/>
        <v>3751</v>
      </c>
      <c r="W19" s="392">
        <f t="shared" si="0"/>
        <v>1971</v>
      </c>
      <c r="X19" s="392">
        <f t="shared" si="0"/>
        <v>1780</v>
      </c>
      <c r="Y19" s="406" t="s">
        <v>507</v>
      </c>
    </row>
    <row r="20" spans="2:25" ht="7.5" customHeight="1">
      <c r="B20" s="138"/>
      <c r="C20" s="139"/>
      <c r="D20" s="393"/>
      <c r="E20" s="140"/>
      <c r="F20" s="140"/>
      <c r="G20" s="140"/>
      <c r="H20" s="140"/>
      <c r="I20" s="140"/>
      <c r="J20" s="140"/>
      <c r="K20" s="140"/>
      <c r="L20" s="140"/>
      <c r="M20" s="140"/>
      <c r="N20" s="140"/>
      <c r="O20" s="140"/>
      <c r="P20" s="140"/>
      <c r="Q20" s="140"/>
      <c r="R20" s="140"/>
      <c r="S20" s="140"/>
      <c r="T20" s="140"/>
      <c r="U20" s="140"/>
      <c r="V20" s="140"/>
      <c r="W20" s="140"/>
      <c r="X20" s="140"/>
      <c r="Y20" s="309"/>
    </row>
    <row r="21" spans="2:25" s="137" customFormat="1" ht="21" customHeight="1">
      <c r="B21" s="142" t="s">
        <v>98</v>
      </c>
      <c r="C21" s="377">
        <f>SUM(C22,C23,C31,C38,C41,C44,C48,C50,C52,C54,C55)</f>
        <v>57</v>
      </c>
      <c r="D21" s="394">
        <f>SUM(D22,D23,D31,D38,D41,D44,D48,D50,D52,D54,D55)</f>
        <v>10096</v>
      </c>
      <c r="E21" s="378">
        <f aca="true" t="shared" si="1" ref="E21:X21">SUM(E22,E23,E31,E38,E41,E44,E48,E50,E52,E54,E55)</f>
        <v>5265</v>
      </c>
      <c r="F21" s="378">
        <f t="shared" si="1"/>
        <v>4831</v>
      </c>
      <c r="G21" s="378">
        <f t="shared" si="1"/>
        <v>4731</v>
      </c>
      <c r="H21" s="378">
        <f t="shared" si="1"/>
        <v>2434</v>
      </c>
      <c r="I21" s="378">
        <f t="shared" si="1"/>
        <v>2297</v>
      </c>
      <c r="J21" s="378">
        <f>SUM(J22,J23,J31,J38,J41,J44,J48,J50,J52,J54,J55)</f>
        <v>265</v>
      </c>
      <c r="K21" s="378">
        <f t="shared" si="1"/>
        <v>181</v>
      </c>
      <c r="L21" s="378">
        <f t="shared" si="1"/>
        <v>84</v>
      </c>
      <c r="M21" s="378">
        <f t="shared" si="1"/>
        <v>6</v>
      </c>
      <c r="N21" s="378">
        <f t="shared" si="1"/>
        <v>4</v>
      </c>
      <c r="O21" s="378">
        <f t="shared" si="1"/>
        <v>2</v>
      </c>
      <c r="P21" s="378">
        <f>SUM(P22,P23,P31,P38,P41,P44,P48,P50,P52,P54,P55)</f>
        <v>13709</v>
      </c>
      <c r="Q21" s="378">
        <f t="shared" si="1"/>
        <v>6913</v>
      </c>
      <c r="R21" s="378">
        <f t="shared" si="1"/>
        <v>6796</v>
      </c>
      <c r="S21" s="378">
        <f>SUM(S22,S23,S31,S38,S41,S44,S48,S50,S52,S54,S55)</f>
        <v>9958</v>
      </c>
      <c r="T21" s="378">
        <f t="shared" si="1"/>
        <v>4942</v>
      </c>
      <c r="U21" s="378">
        <f t="shared" si="1"/>
        <v>5016</v>
      </c>
      <c r="V21" s="378">
        <f>SUM(V22,V23,V31,V38,V41,V44,V48,V50,V52,V54,V55)</f>
        <v>3751</v>
      </c>
      <c r="W21" s="378">
        <f t="shared" si="1"/>
        <v>1971</v>
      </c>
      <c r="X21" s="378">
        <f t="shared" si="1"/>
        <v>1780</v>
      </c>
      <c r="Y21" s="144" t="s">
        <v>99</v>
      </c>
    </row>
    <row r="22" spans="2:25" ht="21" customHeight="1">
      <c r="B22" s="145" t="s">
        <v>100</v>
      </c>
      <c r="C22" s="380">
        <v>18</v>
      </c>
      <c r="D22" s="440">
        <v>8504</v>
      </c>
      <c r="E22" s="441">
        <v>4411</v>
      </c>
      <c r="F22" s="441">
        <v>4093</v>
      </c>
      <c r="G22" s="441">
        <v>3291</v>
      </c>
      <c r="H22" s="441">
        <v>1675</v>
      </c>
      <c r="I22" s="441">
        <v>1616</v>
      </c>
      <c r="J22" s="438">
        <v>233</v>
      </c>
      <c r="K22" s="438">
        <v>165</v>
      </c>
      <c r="L22" s="438">
        <v>68</v>
      </c>
      <c r="M22" s="438">
        <v>2</v>
      </c>
      <c r="N22" s="438">
        <v>2</v>
      </c>
      <c r="O22" s="438">
        <v>0</v>
      </c>
      <c r="P22" s="441">
        <v>9497</v>
      </c>
      <c r="Q22" s="441">
        <v>4714</v>
      </c>
      <c r="R22" s="441">
        <v>4783</v>
      </c>
      <c r="S22" s="441">
        <v>5929</v>
      </c>
      <c r="T22" s="441">
        <v>2770</v>
      </c>
      <c r="U22" s="441">
        <v>3159</v>
      </c>
      <c r="V22" s="441">
        <v>3568</v>
      </c>
      <c r="W22" s="441">
        <v>1944</v>
      </c>
      <c r="X22" s="441">
        <v>1624</v>
      </c>
      <c r="Y22" s="146" t="s">
        <v>100</v>
      </c>
    </row>
    <row r="23" spans="2:25" ht="21" customHeight="1">
      <c r="B23" s="145" t="s">
        <v>101</v>
      </c>
      <c r="C23" s="380">
        <f aca="true" t="shared" si="2" ref="C23:O23">SUM(C24:C30)</f>
        <v>8</v>
      </c>
      <c r="D23" s="395">
        <f>SUM(D24:D30)</f>
        <v>160</v>
      </c>
      <c r="E23" s="379">
        <f t="shared" si="2"/>
        <v>83</v>
      </c>
      <c r="F23" s="379">
        <f t="shared" si="2"/>
        <v>77</v>
      </c>
      <c r="G23" s="379">
        <f t="shared" si="2"/>
        <v>149</v>
      </c>
      <c r="H23" s="379">
        <f t="shared" si="2"/>
        <v>72</v>
      </c>
      <c r="I23" s="379">
        <f t="shared" si="2"/>
        <v>77</v>
      </c>
      <c r="J23" s="379">
        <f t="shared" si="2"/>
        <v>7</v>
      </c>
      <c r="K23" s="379">
        <f t="shared" si="2"/>
        <v>1</v>
      </c>
      <c r="L23" s="379">
        <f t="shared" si="2"/>
        <v>6</v>
      </c>
      <c r="M23" s="379">
        <f t="shared" si="2"/>
        <v>0</v>
      </c>
      <c r="N23" s="379">
        <f t="shared" si="2"/>
        <v>0</v>
      </c>
      <c r="O23" s="379">
        <f t="shared" si="2"/>
        <v>0</v>
      </c>
      <c r="P23" s="441">
        <v>479</v>
      </c>
      <c r="Q23" s="441">
        <v>239</v>
      </c>
      <c r="R23" s="441">
        <v>240</v>
      </c>
      <c r="S23" s="441">
        <v>479</v>
      </c>
      <c r="T23" s="441">
        <v>239</v>
      </c>
      <c r="U23" s="441">
        <v>240</v>
      </c>
      <c r="V23" s="379">
        <v>0</v>
      </c>
      <c r="W23" s="379">
        <v>0</v>
      </c>
      <c r="X23" s="379">
        <v>0</v>
      </c>
      <c r="Y23" s="146" t="s">
        <v>101</v>
      </c>
    </row>
    <row r="24" spans="2:25" s="127" customFormat="1" ht="21" customHeight="1">
      <c r="B24" s="147" t="s">
        <v>401</v>
      </c>
      <c r="C24" s="148">
        <v>1</v>
      </c>
      <c r="D24" s="430">
        <v>11</v>
      </c>
      <c r="E24" s="429">
        <v>5</v>
      </c>
      <c r="F24" s="429">
        <v>6</v>
      </c>
      <c r="G24" s="429">
        <v>11</v>
      </c>
      <c r="H24" s="429">
        <v>5</v>
      </c>
      <c r="I24" s="429">
        <v>6</v>
      </c>
      <c r="J24" s="396">
        <v>0</v>
      </c>
      <c r="K24" s="396">
        <v>0</v>
      </c>
      <c r="L24" s="396">
        <v>0</v>
      </c>
      <c r="M24" s="396">
        <v>0</v>
      </c>
      <c r="N24" s="396">
        <v>0</v>
      </c>
      <c r="O24" s="396">
        <v>0</v>
      </c>
      <c r="P24" s="429">
        <v>38</v>
      </c>
      <c r="Q24" s="429">
        <v>23</v>
      </c>
      <c r="R24" s="429">
        <v>15</v>
      </c>
      <c r="S24" s="429">
        <v>38</v>
      </c>
      <c r="T24" s="429">
        <v>23</v>
      </c>
      <c r="U24" s="429">
        <v>15</v>
      </c>
      <c r="V24" s="396">
        <v>0</v>
      </c>
      <c r="W24" s="396">
        <v>0</v>
      </c>
      <c r="X24" s="396">
        <v>0</v>
      </c>
      <c r="Y24" s="318" t="s">
        <v>402</v>
      </c>
    </row>
    <row r="25" spans="2:25" s="127" customFormat="1" ht="21" customHeight="1">
      <c r="B25" s="147" t="s">
        <v>102</v>
      </c>
      <c r="C25" s="148">
        <v>0</v>
      </c>
      <c r="D25" s="397">
        <v>0</v>
      </c>
      <c r="E25" s="396">
        <v>0</v>
      </c>
      <c r="F25" s="396">
        <v>0</v>
      </c>
      <c r="G25" s="396">
        <v>0</v>
      </c>
      <c r="H25" s="396">
        <v>0</v>
      </c>
      <c r="I25" s="396">
        <v>0</v>
      </c>
      <c r="J25" s="396">
        <v>0</v>
      </c>
      <c r="K25" s="396">
        <v>0</v>
      </c>
      <c r="L25" s="396">
        <v>0</v>
      </c>
      <c r="M25" s="396">
        <v>0</v>
      </c>
      <c r="N25" s="396">
        <v>0</v>
      </c>
      <c r="O25" s="396">
        <v>0</v>
      </c>
      <c r="P25" s="396">
        <v>0</v>
      </c>
      <c r="Q25" s="396">
        <v>0</v>
      </c>
      <c r="R25" s="396">
        <v>0</v>
      </c>
      <c r="S25" s="396">
        <v>0</v>
      </c>
      <c r="T25" s="396">
        <v>0</v>
      </c>
      <c r="U25" s="396">
        <v>0</v>
      </c>
      <c r="V25" s="396">
        <v>0</v>
      </c>
      <c r="W25" s="396">
        <v>0</v>
      </c>
      <c r="X25" s="396">
        <v>0</v>
      </c>
      <c r="Y25" s="318" t="s">
        <v>403</v>
      </c>
    </row>
    <row r="26" spans="2:25" s="127" customFormat="1" ht="21" customHeight="1">
      <c r="B26" s="147" t="s">
        <v>103</v>
      </c>
      <c r="C26" s="148">
        <v>2</v>
      </c>
      <c r="D26" s="430">
        <v>35</v>
      </c>
      <c r="E26" s="429">
        <v>15</v>
      </c>
      <c r="F26" s="429">
        <v>20</v>
      </c>
      <c r="G26" s="429">
        <v>34</v>
      </c>
      <c r="H26" s="429">
        <v>14</v>
      </c>
      <c r="I26" s="429">
        <v>20</v>
      </c>
      <c r="J26" s="429">
        <v>1</v>
      </c>
      <c r="K26" s="429">
        <v>1</v>
      </c>
      <c r="L26" s="429">
        <v>0</v>
      </c>
      <c r="M26" s="429">
        <v>0</v>
      </c>
      <c r="N26" s="429">
        <v>0</v>
      </c>
      <c r="O26" s="429">
        <v>0</v>
      </c>
      <c r="P26" s="429">
        <v>122</v>
      </c>
      <c r="Q26" s="429">
        <v>56</v>
      </c>
      <c r="R26" s="429">
        <v>66</v>
      </c>
      <c r="S26" s="429">
        <v>122</v>
      </c>
      <c r="T26" s="429">
        <v>56</v>
      </c>
      <c r="U26" s="429">
        <v>66</v>
      </c>
      <c r="V26" s="402">
        <v>0</v>
      </c>
      <c r="W26" s="402">
        <v>0</v>
      </c>
      <c r="X26" s="402">
        <v>0</v>
      </c>
      <c r="Y26" s="318" t="s">
        <v>103</v>
      </c>
    </row>
    <row r="27" spans="2:25" s="127" customFormat="1" ht="21" customHeight="1">
      <c r="B27" s="147" t="s">
        <v>104</v>
      </c>
      <c r="C27" s="148">
        <v>1</v>
      </c>
      <c r="D27" s="430">
        <v>21</v>
      </c>
      <c r="E27" s="429">
        <v>21</v>
      </c>
      <c r="F27" s="429">
        <v>0</v>
      </c>
      <c r="G27" s="429">
        <v>16</v>
      </c>
      <c r="H27" s="429">
        <v>16</v>
      </c>
      <c r="I27" s="429">
        <v>0</v>
      </c>
      <c r="J27" s="396">
        <v>0</v>
      </c>
      <c r="K27" s="396">
        <v>0</v>
      </c>
      <c r="L27" s="396">
        <v>0</v>
      </c>
      <c r="M27" s="396">
        <v>0</v>
      </c>
      <c r="N27" s="396">
        <v>0</v>
      </c>
      <c r="O27" s="396">
        <v>0</v>
      </c>
      <c r="P27" s="429">
        <v>39</v>
      </c>
      <c r="Q27" s="429">
        <v>38</v>
      </c>
      <c r="R27" s="429">
        <v>1</v>
      </c>
      <c r="S27" s="429">
        <v>39</v>
      </c>
      <c r="T27" s="429">
        <v>38</v>
      </c>
      <c r="U27" s="429">
        <v>1</v>
      </c>
      <c r="V27" s="402">
        <v>0</v>
      </c>
      <c r="W27" s="402">
        <v>0</v>
      </c>
      <c r="X27" s="402">
        <v>0</v>
      </c>
      <c r="Y27" s="318" t="s">
        <v>404</v>
      </c>
    </row>
    <row r="28" spans="2:25" s="127" customFormat="1" ht="21" customHeight="1">
      <c r="B28" s="147" t="s">
        <v>105</v>
      </c>
      <c r="C28" s="148">
        <v>2</v>
      </c>
      <c r="D28" s="430">
        <v>64</v>
      </c>
      <c r="E28" s="429">
        <v>23</v>
      </c>
      <c r="F28" s="429">
        <v>41</v>
      </c>
      <c r="G28" s="429">
        <v>63</v>
      </c>
      <c r="H28" s="429">
        <v>22</v>
      </c>
      <c r="I28" s="429">
        <v>41</v>
      </c>
      <c r="J28" s="429">
        <v>3</v>
      </c>
      <c r="K28" s="429">
        <v>0</v>
      </c>
      <c r="L28" s="429">
        <v>3</v>
      </c>
      <c r="M28" s="429">
        <v>0</v>
      </c>
      <c r="N28" s="429">
        <v>0</v>
      </c>
      <c r="O28" s="429">
        <v>0</v>
      </c>
      <c r="P28" s="429">
        <v>191</v>
      </c>
      <c r="Q28" s="429">
        <v>65</v>
      </c>
      <c r="R28" s="429">
        <v>126</v>
      </c>
      <c r="S28" s="429">
        <v>191</v>
      </c>
      <c r="T28" s="429">
        <v>65</v>
      </c>
      <c r="U28" s="429">
        <v>126</v>
      </c>
      <c r="V28" s="402">
        <v>0</v>
      </c>
      <c r="W28" s="402">
        <v>0</v>
      </c>
      <c r="X28" s="402">
        <v>0</v>
      </c>
      <c r="Y28" s="318" t="s">
        <v>105</v>
      </c>
    </row>
    <row r="29" spans="2:25" s="127" customFormat="1" ht="21" customHeight="1">
      <c r="B29" s="147" t="s">
        <v>106</v>
      </c>
      <c r="C29" s="148">
        <v>1</v>
      </c>
      <c r="D29" s="430">
        <v>27</v>
      </c>
      <c r="E29" s="429">
        <v>18</v>
      </c>
      <c r="F29" s="429">
        <v>9</v>
      </c>
      <c r="G29" s="429">
        <v>23</v>
      </c>
      <c r="H29" s="429">
        <v>14</v>
      </c>
      <c r="I29" s="429">
        <v>9</v>
      </c>
      <c r="J29" s="429">
        <v>3</v>
      </c>
      <c r="K29" s="429">
        <v>0</v>
      </c>
      <c r="L29" s="429">
        <v>3</v>
      </c>
      <c r="M29" s="429">
        <v>0</v>
      </c>
      <c r="N29" s="429">
        <v>0</v>
      </c>
      <c r="O29" s="429">
        <v>0</v>
      </c>
      <c r="P29" s="429">
        <v>74</v>
      </c>
      <c r="Q29" s="429">
        <v>49</v>
      </c>
      <c r="R29" s="429">
        <v>25</v>
      </c>
      <c r="S29" s="429">
        <v>74</v>
      </c>
      <c r="T29" s="429">
        <v>49</v>
      </c>
      <c r="U29" s="429">
        <v>25</v>
      </c>
      <c r="V29" s="402">
        <v>0</v>
      </c>
      <c r="W29" s="402">
        <v>0</v>
      </c>
      <c r="X29" s="402">
        <v>0</v>
      </c>
      <c r="Y29" s="318" t="s">
        <v>405</v>
      </c>
    </row>
    <row r="30" spans="2:25" s="127" customFormat="1" ht="21" customHeight="1">
      <c r="B30" s="147" t="s">
        <v>397</v>
      </c>
      <c r="C30" s="148">
        <v>1</v>
      </c>
      <c r="D30" s="430">
        <v>2</v>
      </c>
      <c r="E30" s="429">
        <v>1</v>
      </c>
      <c r="F30" s="429">
        <v>1</v>
      </c>
      <c r="G30" s="429">
        <v>2</v>
      </c>
      <c r="H30" s="429">
        <v>1</v>
      </c>
      <c r="I30" s="429">
        <v>1</v>
      </c>
      <c r="J30" s="396">
        <v>0</v>
      </c>
      <c r="K30" s="396">
        <v>0</v>
      </c>
      <c r="L30" s="396">
        <v>0</v>
      </c>
      <c r="M30" s="396">
        <v>0</v>
      </c>
      <c r="N30" s="396">
        <v>0</v>
      </c>
      <c r="O30" s="396">
        <v>0</v>
      </c>
      <c r="P30" s="429">
        <v>15</v>
      </c>
      <c r="Q30" s="429">
        <v>8</v>
      </c>
      <c r="R30" s="429">
        <v>7</v>
      </c>
      <c r="S30" s="429">
        <v>15</v>
      </c>
      <c r="T30" s="429">
        <v>8</v>
      </c>
      <c r="U30" s="429">
        <v>7</v>
      </c>
      <c r="V30" s="402">
        <v>0</v>
      </c>
      <c r="W30" s="402">
        <v>0</v>
      </c>
      <c r="X30" s="402">
        <v>0</v>
      </c>
      <c r="Y30" s="318" t="s">
        <v>397</v>
      </c>
    </row>
    <row r="31" spans="2:25" ht="21" customHeight="1">
      <c r="B31" s="303" t="s">
        <v>107</v>
      </c>
      <c r="C31" s="379">
        <f aca="true" t="shared" si="3" ref="C31:O31">SUM(C32:C37)</f>
        <v>14</v>
      </c>
      <c r="D31" s="398">
        <f t="shared" si="3"/>
        <v>422</v>
      </c>
      <c r="E31" s="399">
        <f t="shared" si="3"/>
        <v>393</v>
      </c>
      <c r="F31" s="399">
        <f t="shared" si="3"/>
        <v>29</v>
      </c>
      <c r="G31" s="399">
        <f t="shared" si="3"/>
        <v>393</v>
      </c>
      <c r="H31" s="399">
        <f t="shared" si="3"/>
        <v>367</v>
      </c>
      <c r="I31" s="399">
        <f t="shared" si="3"/>
        <v>26</v>
      </c>
      <c r="J31" s="399">
        <f t="shared" si="3"/>
        <v>4</v>
      </c>
      <c r="K31" s="399">
        <f t="shared" si="3"/>
        <v>4</v>
      </c>
      <c r="L31" s="399">
        <f t="shared" si="3"/>
        <v>0</v>
      </c>
      <c r="M31" s="399">
        <f t="shared" si="3"/>
        <v>0</v>
      </c>
      <c r="N31" s="399">
        <f t="shared" si="3"/>
        <v>0</v>
      </c>
      <c r="O31" s="399">
        <f t="shared" si="3"/>
        <v>0</v>
      </c>
      <c r="P31" s="379">
        <f>SUM(S31+V31)</f>
        <v>1231</v>
      </c>
      <c r="Q31" s="379">
        <f>SUM(T31+W31)</f>
        <v>1157</v>
      </c>
      <c r="R31" s="379">
        <f>SUM(U31+X31)</f>
        <v>74</v>
      </c>
      <c r="S31" s="441">
        <v>1231</v>
      </c>
      <c r="T31" s="441">
        <v>1157</v>
      </c>
      <c r="U31" s="441">
        <v>74</v>
      </c>
      <c r="V31" s="403">
        <v>0</v>
      </c>
      <c r="W31" s="403">
        <v>0</v>
      </c>
      <c r="X31" s="403">
        <v>0</v>
      </c>
      <c r="Y31" s="146" t="s">
        <v>107</v>
      </c>
    </row>
    <row r="32" spans="2:25" s="127" customFormat="1" ht="21" customHeight="1">
      <c r="B32" s="147" t="s">
        <v>108</v>
      </c>
      <c r="C32" s="148">
        <v>4</v>
      </c>
      <c r="D32" s="430">
        <v>113</v>
      </c>
      <c r="E32" s="429">
        <v>110</v>
      </c>
      <c r="F32" s="429">
        <v>3</v>
      </c>
      <c r="G32" s="429">
        <v>112</v>
      </c>
      <c r="H32" s="429">
        <v>109</v>
      </c>
      <c r="I32" s="429">
        <v>3</v>
      </c>
      <c r="J32" s="429">
        <v>2</v>
      </c>
      <c r="K32" s="429">
        <v>2</v>
      </c>
      <c r="L32" s="429">
        <v>0</v>
      </c>
      <c r="M32" s="429">
        <v>0</v>
      </c>
      <c r="N32" s="429">
        <v>0</v>
      </c>
      <c r="O32" s="429">
        <v>0</v>
      </c>
      <c r="P32" s="429">
        <v>359</v>
      </c>
      <c r="Q32" s="429">
        <v>351</v>
      </c>
      <c r="R32" s="429">
        <v>8</v>
      </c>
      <c r="S32" s="429">
        <v>359</v>
      </c>
      <c r="T32" s="429">
        <v>351</v>
      </c>
      <c r="U32" s="429">
        <v>8</v>
      </c>
      <c r="V32" s="402">
        <v>0</v>
      </c>
      <c r="W32" s="402">
        <v>0</v>
      </c>
      <c r="X32" s="402">
        <v>0</v>
      </c>
      <c r="Y32" s="318" t="s">
        <v>406</v>
      </c>
    </row>
    <row r="33" spans="2:25" s="127" customFormat="1" ht="21" customHeight="1">
      <c r="B33" s="147" t="s">
        <v>109</v>
      </c>
      <c r="C33" s="148">
        <v>4</v>
      </c>
      <c r="D33" s="430">
        <v>95</v>
      </c>
      <c r="E33" s="429">
        <v>90</v>
      </c>
      <c r="F33" s="429">
        <v>5</v>
      </c>
      <c r="G33" s="429">
        <v>94</v>
      </c>
      <c r="H33" s="429">
        <v>89</v>
      </c>
      <c r="I33" s="429">
        <v>5</v>
      </c>
      <c r="J33" s="429">
        <v>2</v>
      </c>
      <c r="K33" s="429">
        <v>2</v>
      </c>
      <c r="L33" s="429">
        <v>0</v>
      </c>
      <c r="M33" s="429">
        <v>0</v>
      </c>
      <c r="N33" s="429">
        <v>0</v>
      </c>
      <c r="O33" s="429">
        <v>0</v>
      </c>
      <c r="P33" s="429">
        <v>312</v>
      </c>
      <c r="Q33" s="429">
        <v>301</v>
      </c>
      <c r="R33" s="429">
        <v>11</v>
      </c>
      <c r="S33" s="429">
        <v>312</v>
      </c>
      <c r="T33" s="429">
        <v>301</v>
      </c>
      <c r="U33" s="429">
        <v>11</v>
      </c>
      <c r="V33" s="402">
        <v>0</v>
      </c>
      <c r="W33" s="402">
        <v>0</v>
      </c>
      <c r="X33" s="402">
        <v>0</v>
      </c>
      <c r="Y33" s="318" t="s">
        <v>407</v>
      </c>
    </row>
    <row r="34" spans="2:25" s="127" customFormat="1" ht="21" customHeight="1">
      <c r="B34" s="147" t="s">
        <v>110</v>
      </c>
      <c r="C34" s="148">
        <v>2</v>
      </c>
      <c r="D34" s="430">
        <v>84</v>
      </c>
      <c r="E34" s="429">
        <v>80</v>
      </c>
      <c r="F34" s="429">
        <v>4</v>
      </c>
      <c r="G34" s="429">
        <v>72</v>
      </c>
      <c r="H34" s="429">
        <v>68</v>
      </c>
      <c r="I34" s="429">
        <v>4</v>
      </c>
      <c r="J34" s="396">
        <v>0</v>
      </c>
      <c r="K34" s="396">
        <v>0</v>
      </c>
      <c r="L34" s="396">
        <v>0</v>
      </c>
      <c r="M34" s="396">
        <v>0</v>
      </c>
      <c r="N34" s="396">
        <v>0</v>
      </c>
      <c r="O34" s="396">
        <v>0</v>
      </c>
      <c r="P34" s="429">
        <v>210</v>
      </c>
      <c r="Q34" s="429">
        <v>195</v>
      </c>
      <c r="R34" s="429">
        <v>15</v>
      </c>
      <c r="S34" s="429">
        <v>210</v>
      </c>
      <c r="T34" s="429">
        <v>195</v>
      </c>
      <c r="U34" s="429">
        <v>15</v>
      </c>
      <c r="V34" s="402">
        <v>0</v>
      </c>
      <c r="W34" s="402">
        <v>0</v>
      </c>
      <c r="X34" s="402">
        <v>0</v>
      </c>
      <c r="Y34" s="318" t="s">
        <v>408</v>
      </c>
    </row>
    <row r="35" spans="2:25" s="127" customFormat="1" ht="21" customHeight="1">
      <c r="B35" s="147" t="s">
        <v>111</v>
      </c>
      <c r="C35" s="148">
        <v>2</v>
      </c>
      <c r="D35" s="430">
        <v>59</v>
      </c>
      <c r="E35" s="429">
        <v>46</v>
      </c>
      <c r="F35" s="429">
        <v>13</v>
      </c>
      <c r="G35" s="429">
        <v>49</v>
      </c>
      <c r="H35" s="429">
        <v>39</v>
      </c>
      <c r="I35" s="429">
        <v>10</v>
      </c>
      <c r="J35" s="396">
        <v>0</v>
      </c>
      <c r="K35" s="396">
        <v>0</v>
      </c>
      <c r="L35" s="396">
        <v>0</v>
      </c>
      <c r="M35" s="396">
        <v>0</v>
      </c>
      <c r="N35" s="396">
        <v>0</v>
      </c>
      <c r="O35" s="396">
        <v>0</v>
      </c>
      <c r="P35" s="429">
        <v>182</v>
      </c>
      <c r="Q35" s="429">
        <v>152</v>
      </c>
      <c r="R35" s="429">
        <v>30</v>
      </c>
      <c r="S35" s="429">
        <v>182</v>
      </c>
      <c r="T35" s="429">
        <v>152</v>
      </c>
      <c r="U35" s="429">
        <v>30</v>
      </c>
      <c r="V35" s="402">
        <v>0</v>
      </c>
      <c r="W35" s="402">
        <v>0</v>
      </c>
      <c r="X35" s="402">
        <v>0</v>
      </c>
      <c r="Y35" s="318" t="s">
        <v>111</v>
      </c>
    </row>
    <row r="36" spans="2:25" s="127" customFormat="1" ht="21" customHeight="1">
      <c r="B36" s="147" t="s">
        <v>432</v>
      </c>
      <c r="C36" s="148">
        <v>1</v>
      </c>
      <c r="D36" s="430">
        <v>42</v>
      </c>
      <c r="E36" s="429">
        <v>38</v>
      </c>
      <c r="F36" s="429">
        <v>4</v>
      </c>
      <c r="G36" s="429">
        <v>38</v>
      </c>
      <c r="H36" s="429">
        <v>34</v>
      </c>
      <c r="I36" s="429">
        <v>4</v>
      </c>
      <c r="J36" s="396">
        <v>0</v>
      </c>
      <c r="K36" s="396">
        <v>0</v>
      </c>
      <c r="L36" s="396">
        <v>0</v>
      </c>
      <c r="M36" s="396">
        <v>0</v>
      </c>
      <c r="N36" s="396">
        <v>0</v>
      </c>
      <c r="O36" s="396">
        <v>0</v>
      </c>
      <c r="P36" s="429">
        <v>102</v>
      </c>
      <c r="Q36" s="429">
        <v>92</v>
      </c>
      <c r="R36" s="429">
        <v>10</v>
      </c>
      <c r="S36" s="429">
        <v>102</v>
      </c>
      <c r="T36" s="429">
        <v>92</v>
      </c>
      <c r="U36" s="429">
        <v>10</v>
      </c>
      <c r="V36" s="402">
        <v>0</v>
      </c>
      <c r="W36" s="402">
        <v>0</v>
      </c>
      <c r="X36" s="402">
        <v>0</v>
      </c>
      <c r="Y36" s="319" t="s">
        <v>432</v>
      </c>
    </row>
    <row r="37" spans="2:25" s="127" customFormat="1" ht="21" customHeight="1">
      <c r="B37" s="147" t="s">
        <v>398</v>
      </c>
      <c r="C37" s="148">
        <v>1</v>
      </c>
      <c r="D37" s="430">
        <v>29</v>
      </c>
      <c r="E37" s="429">
        <v>29</v>
      </c>
      <c r="F37" s="429">
        <v>0</v>
      </c>
      <c r="G37" s="429">
        <v>28</v>
      </c>
      <c r="H37" s="429">
        <v>28</v>
      </c>
      <c r="I37" s="429">
        <v>0</v>
      </c>
      <c r="J37" s="396">
        <v>0</v>
      </c>
      <c r="K37" s="396">
        <v>0</v>
      </c>
      <c r="L37" s="396">
        <v>0</v>
      </c>
      <c r="M37" s="396">
        <v>0</v>
      </c>
      <c r="N37" s="396">
        <v>0</v>
      </c>
      <c r="O37" s="396">
        <v>0</v>
      </c>
      <c r="P37" s="429">
        <v>66</v>
      </c>
      <c r="Q37" s="429">
        <v>66</v>
      </c>
      <c r="R37" s="429">
        <v>0</v>
      </c>
      <c r="S37" s="429">
        <v>66</v>
      </c>
      <c r="T37" s="429">
        <v>66</v>
      </c>
      <c r="U37" s="429">
        <v>0</v>
      </c>
      <c r="V37" s="402">
        <v>0</v>
      </c>
      <c r="W37" s="402">
        <v>0</v>
      </c>
      <c r="X37" s="402">
        <v>0</v>
      </c>
      <c r="Y37" s="319" t="s">
        <v>398</v>
      </c>
    </row>
    <row r="38" spans="2:25" ht="21" customHeight="1">
      <c r="B38" s="145" t="s">
        <v>112</v>
      </c>
      <c r="C38" s="380">
        <f>+C39+C40</f>
        <v>3</v>
      </c>
      <c r="D38" s="398">
        <f aca="true" t="shared" si="4" ref="D38:O38">+D39+D40</f>
        <v>301</v>
      </c>
      <c r="E38" s="399">
        <f t="shared" si="4"/>
        <v>93</v>
      </c>
      <c r="F38" s="399">
        <f t="shared" si="4"/>
        <v>208</v>
      </c>
      <c r="G38" s="399">
        <f t="shared" si="4"/>
        <v>293</v>
      </c>
      <c r="H38" s="399">
        <f t="shared" si="4"/>
        <v>88</v>
      </c>
      <c r="I38" s="399">
        <f t="shared" si="4"/>
        <v>205</v>
      </c>
      <c r="J38" s="399">
        <f t="shared" si="4"/>
        <v>2</v>
      </c>
      <c r="K38" s="399">
        <f t="shared" si="4"/>
        <v>2</v>
      </c>
      <c r="L38" s="399">
        <f t="shared" si="4"/>
        <v>0</v>
      </c>
      <c r="M38" s="399">
        <f t="shared" si="4"/>
        <v>0</v>
      </c>
      <c r="N38" s="399">
        <f t="shared" si="4"/>
        <v>0</v>
      </c>
      <c r="O38" s="399">
        <f t="shared" si="4"/>
        <v>0</v>
      </c>
      <c r="P38" s="379">
        <f>SUM(S38+V38)</f>
        <v>842</v>
      </c>
      <c r="Q38" s="379">
        <f>SUM(T38+W38)</f>
        <v>248</v>
      </c>
      <c r="R38" s="379">
        <f>SUM(U38+X38)</f>
        <v>594</v>
      </c>
      <c r="S38" s="441">
        <v>842</v>
      </c>
      <c r="T38" s="441">
        <v>248</v>
      </c>
      <c r="U38" s="441">
        <v>594</v>
      </c>
      <c r="V38" s="399">
        <v>0</v>
      </c>
      <c r="W38" s="399">
        <v>0</v>
      </c>
      <c r="X38" s="399">
        <v>0</v>
      </c>
      <c r="Y38" s="146" t="s">
        <v>112</v>
      </c>
    </row>
    <row r="39" spans="2:25" s="127" customFormat="1" ht="21" customHeight="1">
      <c r="B39" s="147" t="s">
        <v>113</v>
      </c>
      <c r="C39" s="148">
        <v>2</v>
      </c>
      <c r="D39" s="430">
        <v>198</v>
      </c>
      <c r="E39" s="429">
        <v>80</v>
      </c>
      <c r="F39" s="429">
        <v>118</v>
      </c>
      <c r="G39" s="429">
        <v>190</v>
      </c>
      <c r="H39" s="429">
        <v>75</v>
      </c>
      <c r="I39" s="429">
        <v>115</v>
      </c>
      <c r="J39" s="429">
        <v>2</v>
      </c>
      <c r="K39" s="429">
        <v>2</v>
      </c>
      <c r="L39" s="429">
        <v>0</v>
      </c>
      <c r="M39" s="429">
        <v>0</v>
      </c>
      <c r="N39" s="429">
        <v>0</v>
      </c>
      <c r="O39" s="429">
        <v>0</v>
      </c>
      <c r="P39" s="429">
        <v>583</v>
      </c>
      <c r="Q39" s="429">
        <v>218</v>
      </c>
      <c r="R39" s="429">
        <v>365</v>
      </c>
      <c r="S39" s="429">
        <v>583</v>
      </c>
      <c r="T39" s="429">
        <v>218</v>
      </c>
      <c r="U39" s="429">
        <v>365</v>
      </c>
      <c r="V39" s="396">
        <v>0</v>
      </c>
      <c r="W39" s="396">
        <v>0</v>
      </c>
      <c r="X39" s="396">
        <v>0</v>
      </c>
      <c r="Y39" s="318" t="s">
        <v>409</v>
      </c>
    </row>
    <row r="40" spans="2:25" s="127" customFormat="1" ht="21" customHeight="1">
      <c r="B40" s="147" t="s">
        <v>114</v>
      </c>
      <c r="C40" s="148">
        <v>1</v>
      </c>
      <c r="D40" s="430">
        <v>103</v>
      </c>
      <c r="E40" s="429">
        <v>13</v>
      </c>
      <c r="F40" s="429">
        <v>90</v>
      </c>
      <c r="G40" s="429">
        <v>103</v>
      </c>
      <c r="H40" s="429">
        <v>13</v>
      </c>
      <c r="I40" s="429">
        <v>90</v>
      </c>
      <c r="J40" s="396">
        <v>0</v>
      </c>
      <c r="K40" s="396">
        <v>0</v>
      </c>
      <c r="L40" s="396">
        <v>0</v>
      </c>
      <c r="M40" s="396">
        <v>0</v>
      </c>
      <c r="N40" s="396">
        <v>0</v>
      </c>
      <c r="O40" s="396">
        <v>0</v>
      </c>
      <c r="P40" s="429">
        <v>259</v>
      </c>
      <c r="Q40" s="429">
        <v>30</v>
      </c>
      <c r="R40" s="429">
        <v>229</v>
      </c>
      <c r="S40" s="429">
        <v>259</v>
      </c>
      <c r="T40" s="429">
        <v>30</v>
      </c>
      <c r="U40" s="429">
        <v>229</v>
      </c>
      <c r="V40" s="396">
        <v>0</v>
      </c>
      <c r="W40" s="396">
        <v>0</v>
      </c>
      <c r="X40" s="396">
        <v>0</v>
      </c>
      <c r="Y40" s="318" t="s">
        <v>410</v>
      </c>
    </row>
    <row r="41" spans="2:25" ht="21" customHeight="1">
      <c r="B41" s="303" t="s">
        <v>115</v>
      </c>
      <c r="C41" s="379">
        <f aca="true" t="shared" si="5" ref="C41:O41">+C42+C43</f>
        <v>2</v>
      </c>
      <c r="D41" s="398">
        <f t="shared" si="5"/>
        <v>56</v>
      </c>
      <c r="E41" s="399">
        <f t="shared" si="5"/>
        <v>38</v>
      </c>
      <c r="F41" s="399">
        <f t="shared" si="5"/>
        <v>18</v>
      </c>
      <c r="G41" s="399">
        <f t="shared" si="5"/>
        <v>48</v>
      </c>
      <c r="H41" s="399">
        <f t="shared" si="5"/>
        <v>32</v>
      </c>
      <c r="I41" s="399">
        <f t="shared" si="5"/>
        <v>16</v>
      </c>
      <c r="J41" s="399">
        <f t="shared" si="5"/>
        <v>1</v>
      </c>
      <c r="K41" s="399">
        <f t="shared" si="5"/>
        <v>1</v>
      </c>
      <c r="L41" s="399">
        <f t="shared" si="5"/>
        <v>0</v>
      </c>
      <c r="M41" s="399">
        <f t="shared" si="5"/>
        <v>0</v>
      </c>
      <c r="N41" s="399">
        <f t="shared" si="5"/>
        <v>0</v>
      </c>
      <c r="O41" s="399">
        <f t="shared" si="5"/>
        <v>0</v>
      </c>
      <c r="P41" s="379">
        <f>SUM(S41+V41)</f>
        <v>150</v>
      </c>
      <c r="Q41" s="379">
        <f>SUM(T41+W41)</f>
        <v>92</v>
      </c>
      <c r="R41" s="379">
        <f>SUM(U41+X41)</f>
        <v>58</v>
      </c>
      <c r="S41" s="441">
        <v>150</v>
      </c>
      <c r="T41" s="441">
        <v>92</v>
      </c>
      <c r="U41" s="441">
        <v>58</v>
      </c>
      <c r="V41" s="403">
        <v>0</v>
      </c>
      <c r="W41" s="403">
        <v>0</v>
      </c>
      <c r="X41" s="403">
        <v>0</v>
      </c>
      <c r="Y41" s="146" t="s">
        <v>115</v>
      </c>
    </row>
    <row r="42" spans="2:25" s="127" customFormat="1" ht="21" customHeight="1">
      <c r="B42" s="147" t="s">
        <v>116</v>
      </c>
      <c r="C42" s="151">
        <v>1</v>
      </c>
      <c r="D42" s="430">
        <v>24</v>
      </c>
      <c r="E42" s="429">
        <v>24</v>
      </c>
      <c r="F42" s="429">
        <v>0</v>
      </c>
      <c r="G42" s="429">
        <v>21</v>
      </c>
      <c r="H42" s="429">
        <v>21</v>
      </c>
      <c r="I42" s="429">
        <v>0</v>
      </c>
      <c r="J42" s="429">
        <v>1</v>
      </c>
      <c r="K42" s="429">
        <v>1</v>
      </c>
      <c r="L42" s="429">
        <v>0</v>
      </c>
      <c r="M42" s="429">
        <v>0</v>
      </c>
      <c r="N42" s="429">
        <v>0</v>
      </c>
      <c r="O42" s="429">
        <v>0</v>
      </c>
      <c r="P42" s="429">
        <v>60</v>
      </c>
      <c r="Q42" s="429">
        <v>58</v>
      </c>
      <c r="R42" s="429">
        <v>2</v>
      </c>
      <c r="S42" s="429">
        <v>60</v>
      </c>
      <c r="T42" s="429">
        <v>58</v>
      </c>
      <c r="U42" s="429">
        <v>2</v>
      </c>
      <c r="V42" s="402">
        <v>0</v>
      </c>
      <c r="W42" s="402">
        <v>0</v>
      </c>
      <c r="X42" s="402">
        <v>0</v>
      </c>
      <c r="Y42" s="318" t="s">
        <v>116</v>
      </c>
    </row>
    <row r="43" spans="2:25" s="127" customFormat="1" ht="21" customHeight="1">
      <c r="B43" s="147" t="s">
        <v>399</v>
      </c>
      <c r="C43" s="148">
        <v>1</v>
      </c>
      <c r="D43" s="430">
        <v>32</v>
      </c>
      <c r="E43" s="429">
        <v>14</v>
      </c>
      <c r="F43" s="429">
        <v>18</v>
      </c>
      <c r="G43" s="429">
        <v>27</v>
      </c>
      <c r="H43" s="429">
        <v>11</v>
      </c>
      <c r="I43" s="429">
        <v>16</v>
      </c>
      <c r="J43" s="396">
        <v>0</v>
      </c>
      <c r="K43" s="396">
        <v>0</v>
      </c>
      <c r="L43" s="396">
        <v>0</v>
      </c>
      <c r="M43" s="396">
        <v>0</v>
      </c>
      <c r="N43" s="396">
        <v>0</v>
      </c>
      <c r="O43" s="396">
        <v>0</v>
      </c>
      <c r="P43" s="429">
        <v>90</v>
      </c>
      <c r="Q43" s="429">
        <v>34</v>
      </c>
      <c r="R43" s="429">
        <v>56</v>
      </c>
      <c r="S43" s="429">
        <v>90</v>
      </c>
      <c r="T43" s="429">
        <v>34</v>
      </c>
      <c r="U43" s="429">
        <v>56</v>
      </c>
      <c r="V43" s="396">
        <v>0</v>
      </c>
      <c r="W43" s="396">
        <v>0</v>
      </c>
      <c r="X43" s="396">
        <v>0</v>
      </c>
      <c r="Y43" s="318" t="s">
        <v>397</v>
      </c>
    </row>
    <row r="44" spans="2:25" ht="21" customHeight="1">
      <c r="B44" s="303" t="s">
        <v>117</v>
      </c>
      <c r="C44" s="379">
        <f>SUM(C45:C47)</f>
        <v>5</v>
      </c>
      <c r="D44" s="398">
        <f aca="true" t="shared" si="6" ref="D44:O44">SUM(D45:D47)</f>
        <v>144</v>
      </c>
      <c r="E44" s="399">
        <f t="shared" si="6"/>
        <v>25</v>
      </c>
      <c r="F44" s="399">
        <f t="shared" si="6"/>
        <v>119</v>
      </c>
      <c r="G44" s="399">
        <f t="shared" si="6"/>
        <v>117</v>
      </c>
      <c r="H44" s="399">
        <f t="shared" si="6"/>
        <v>13</v>
      </c>
      <c r="I44" s="399">
        <f t="shared" si="6"/>
        <v>104</v>
      </c>
      <c r="J44" s="399">
        <f t="shared" si="6"/>
        <v>1</v>
      </c>
      <c r="K44" s="399">
        <f t="shared" si="6"/>
        <v>0</v>
      </c>
      <c r="L44" s="399">
        <f t="shared" si="6"/>
        <v>1</v>
      </c>
      <c r="M44" s="399">
        <f t="shared" si="6"/>
        <v>0</v>
      </c>
      <c r="N44" s="399">
        <f t="shared" si="6"/>
        <v>0</v>
      </c>
      <c r="O44" s="399">
        <f t="shared" si="6"/>
        <v>0</v>
      </c>
      <c r="P44" s="379">
        <f>SUM(S44+V44)</f>
        <v>422</v>
      </c>
      <c r="Q44" s="379">
        <f>SUM(T44+W44)</f>
        <v>36</v>
      </c>
      <c r="R44" s="379">
        <f>SUM(U44+X44)</f>
        <v>386</v>
      </c>
      <c r="S44" s="441">
        <v>312</v>
      </c>
      <c r="T44" s="441">
        <v>17</v>
      </c>
      <c r="U44" s="441">
        <v>295</v>
      </c>
      <c r="V44" s="441">
        <v>110</v>
      </c>
      <c r="W44" s="441">
        <v>19</v>
      </c>
      <c r="X44" s="441">
        <v>91</v>
      </c>
      <c r="Y44" s="146" t="s">
        <v>117</v>
      </c>
    </row>
    <row r="45" spans="2:25" s="127" customFormat="1" ht="21" customHeight="1">
      <c r="B45" s="147" t="s">
        <v>118</v>
      </c>
      <c r="C45" s="148">
        <v>3</v>
      </c>
      <c r="D45" s="430">
        <v>90</v>
      </c>
      <c r="E45" s="429">
        <v>9</v>
      </c>
      <c r="F45" s="429">
        <v>81</v>
      </c>
      <c r="G45" s="429">
        <v>73</v>
      </c>
      <c r="H45" s="429">
        <v>6</v>
      </c>
      <c r="I45" s="429">
        <v>67</v>
      </c>
      <c r="J45" s="396">
        <v>0</v>
      </c>
      <c r="K45" s="396">
        <v>0</v>
      </c>
      <c r="L45" s="396">
        <v>0</v>
      </c>
      <c r="M45" s="396">
        <v>0</v>
      </c>
      <c r="N45" s="396">
        <v>0</v>
      </c>
      <c r="O45" s="396">
        <v>0</v>
      </c>
      <c r="P45" s="429">
        <v>285</v>
      </c>
      <c r="Q45" s="429">
        <v>12</v>
      </c>
      <c r="R45" s="429">
        <v>273</v>
      </c>
      <c r="S45" s="429">
        <v>213</v>
      </c>
      <c r="T45" s="429">
        <v>12</v>
      </c>
      <c r="U45" s="429">
        <v>201</v>
      </c>
      <c r="V45" s="429">
        <v>72</v>
      </c>
      <c r="W45" s="429">
        <v>0</v>
      </c>
      <c r="X45" s="429">
        <v>72</v>
      </c>
      <c r="Y45" s="318" t="s">
        <v>411</v>
      </c>
    </row>
    <row r="46" spans="2:25" s="127" customFormat="1" ht="21" customHeight="1">
      <c r="B46" s="147" t="s">
        <v>119</v>
      </c>
      <c r="C46" s="148">
        <v>1</v>
      </c>
      <c r="D46" s="430">
        <v>25</v>
      </c>
      <c r="E46" s="429">
        <v>15</v>
      </c>
      <c r="F46" s="429">
        <v>10</v>
      </c>
      <c r="G46" s="429">
        <v>15</v>
      </c>
      <c r="H46" s="429">
        <v>6</v>
      </c>
      <c r="I46" s="429">
        <v>9</v>
      </c>
      <c r="J46" s="396">
        <v>1</v>
      </c>
      <c r="K46" s="396">
        <v>0</v>
      </c>
      <c r="L46" s="396">
        <v>1</v>
      </c>
      <c r="M46" s="396">
        <v>0</v>
      </c>
      <c r="N46" s="396">
        <v>0</v>
      </c>
      <c r="O46" s="396">
        <v>0</v>
      </c>
      <c r="P46" s="429">
        <v>38</v>
      </c>
      <c r="Q46" s="429">
        <v>19</v>
      </c>
      <c r="R46" s="429">
        <v>19</v>
      </c>
      <c r="S46" s="402">
        <v>0</v>
      </c>
      <c r="T46" s="402">
        <v>0</v>
      </c>
      <c r="U46" s="402">
        <v>0</v>
      </c>
      <c r="V46" s="429">
        <v>38</v>
      </c>
      <c r="W46" s="429">
        <v>19</v>
      </c>
      <c r="X46" s="429">
        <v>19</v>
      </c>
      <c r="Y46" s="318" t="s">
        <v>412</v>
      </c>
    </row>
    <row r="47" spans="2:25" s="127" customFormat="1" ht="21" customHeight="1">
      <c r="B47" s="147" t="s">
        <v>120</v>
      </c>
      <c r="C47" s="148">
        <v>1</v>
      </c>
      <c r="D47" s="430">
        <v>29</v>
      </c>
      <c r="E47" s="429">
        <v>1</v>
      </c>
      <c r="F47" s="429">
        <v>28</v>
      </c>
      <c r="G47" s="429">
        <v>29</v>
      </c>
      <c r="H47" s="429">
        <v>1</v>
      </c>
      <c r="I47" s="429">
        <v>28</v>
      </c>
      <c r="J47" s="396">
        <v>0</v>
      </c>
      <c r="K47" s="396">
        <v>0</v>
      </c>
      <c r="L47" s="396">
        <v>0</v>
      </c>
      <c r="M47" s="396">
        <v>0</v>
      </c>
      <c r="N47" s="396">
        <v>0</v>
      </c>
      <c r="O47" s="396">
        <v>0</v>
      </c>
      <c r="P47" s="429">
        <v>99</v>
      </c>
      <c r="Q47" s="429">
        <v>5</v>
      </c>
      <c r="R47" s="429">
        <v>94</v>
      </c>
      <c r="S47" s="396">
        <v>99</v>
      </c>
      <c r="T47" s="396">
        <v>5</v>
      </c>
      <c r="U47" s="396">
        <v>94</v>
      </c>
      <c r="V47" s="402">
        <v>0</v>
      </c>
      <c r="W47" s="402">
        <v>0</v>
      </c>
      <c r="X47" s="402">
        <v>0</v>
      </c>
      <c r="Y47" s="318" t="s">
        <v>413</v>
      </c>
    </row>
    <row r="48" spans="2:25" ht="21" customHeight="1">
      <c r="B48" s="303" t="s">
        <v>121</v>
      </c>
      <c r="C48" s="379">
        <f>+C49</f>
        <v>1</v>
      </c>
      <c r="D48" s="398">
        <f aca="true" t="shared" si="7" ref="D48:O48">+D49</f>
        <v>31</v>
      </c>
      <c r="E48" s="399">
        <f t="shared" si="7"/>
        <v>1</v>
      </c>
      <c r="F48" s="399">
        <f>+F49</f>
        <v>30</v>
      </c>
      <c r="G48" s="399">
        <f>+G49</f>
        <v>23</v>
      </c>
      <c r="H48" s="399">
        <f>+H49</f>
        <v>1</v>
      </c>
      <c r="I48" s="399">
        <f>+I49</f>
        <v>22</v>
      </c>
      <c r="J48" s="399">
        <f t="shared" si="7"/>
        <v>0</v>
      </c>
      <c r="K48" s="399">
        <f t="shared" si="7"/>
        <v>0</v>
      </c>
      <c r="L48" s="399">
        <f t="shared" si="7"/>
        <v>0</v>
      </c>
      <c r="M48" s="399">
        <f t="shared" si="7"/>
        <v>0</v>
      </c>
      <c r="N48" s="399">
        <f t="shared" si="7"/>
        <v>0</v>
      </c>
      <c r="O48" s="399">
        <f t="shared" si="7"/>
        <v>0</v>
      </c>
      <c r="P48" s="379">
        <f>SUM(S48+V48)</f>
        <v>73</v>
      </c>
      <c r="Q48" s="379">
        <f>SUM(T48+W48)</f>
        <v>8</v>
      </c>
      <c r="R48" s="379">
        <f>SUM(U48+X48)</f>
        <v>65</v>
      </c>
      <c r="S48" s="399">
        <v>0</v>
      </c>
      <c r="T48" s="399">
        <v>0</v>
      </c>
      <c r="U48" s="399">
        <v>0</v>
      </c>
      <c r="V48" s="441">
        <v>73</v>
      </c>
      <c r="W48" s="441">
        <v>8</v>
      </c>
      <c r="X48" s="441">
        <v>65</v>
      </c>
      <c r="Y48" s="146" t="s">
        <v>121</v>
      </c>
    </row>
    <row r="49" spans="2:25" s="127" customFormat="1" ht="21" customHeight="1">
      <c r="B49" s="147" t="s">
        <v>122</v>
      </c>
      <c r="C49" s="148">
        <v>1</v>
      </c>
      <c r="D49" s="430">
        <v>31</v>
      </c>
      <c r="E49" s="429">
        <v>1</v>
      </c>
      <c r="F49" s="429">
        <v>30</v>
      </c>
      <c r="G49" s="429">
        <v>23</v>
      </c>
      <c r="H49" s="429">
        <v>1</v>
      </c>
      <c r="I49" s="429">
        <v>22</v>
      </c>
      <c r="J49" s="396">
        <v>0</v>
      </c>
      <c r="K49" s="396">
        <v>0</v>
      </c>
      <c r="L49" s="396">
        <v>0</v>
      </c>
      <c r="M49" s="396">
        <v>0</v>
      </c>
      <c r="N49" s="396">
        <v>0</v>
      </c>
      <c r="O49" s="396">
        <v>0</v>
      </c>
      <c r="P49" s="429">
        <v>73</v>
      </c>
      <c r="Q49" s="429">
        <v>8</v>
      </c>
      <c r="R49" s="429">
        <v>65</v>
      </c>
      <c r="S49" s="396">
        <v>0</v>
      </c>
      <c r="T49" s="396">
        <v>0</v>
      </c>
      <c r="U49" s="396">
        <v>0</v>
      </c>
      <c r="V49" s="429">
        <v>73</v>
      </c>
      <c r="W49" s="429">
        <v>8</v>
      </c>
      <c r="X49" s="429">
        <v>65</v>
      </c>
      <c r="Y49" s="318" t="s">
        <v>414</v>
      </c>
    </row>
    <row r="50" spans="2:25" s="127" customFormat="1" ht="21" customHeight="1">
      <c r="B50" s="303" t="s">
        <v>123</v>
      </c>
      <c r="C50" s="380">
        <f>+C51</f>
        <v>1</v>
      </c>
      <c r="D50" s="398">
        <f aca="true" t="shared" si="8" ref="D50:O50">+D51</f>
        <v>39</v>
      </c>
      <c r="E50" s="399">
        <f t="shared" si="8"/>
        <v>33</v>
      </c>
      <c r="F50" s="399">
        <f t="shared" si="8"/>
        <v>6</v>
      </c>
      <c r="G50" s="399">
        <f t="shared" si="8"/>
        <v>37</v>
      </c>
      <c r="H50" s="399">
        <f t="shared" si="8"/>
        <v>31</v>
      </c>
      <c r="I50" s="399">
        <f t="shared" si="8"/>
        <v>6</v>
      </c>
      <c r="J50" s="399">
        <f t="shared" si="8"/>
        <v>0</v>
      </c>
      <c r="K50" s="399">
        <f t="shared" si="8"/>
        <v>0</v>
      </c>
      <c r="L50" s="399">
        <f t="shared" si="8"/>
        <v>0</v>
      </c>
      <c r="M50" s="399">
        <f t="shared" si="8"/>
        <v>0</v>
      </c>
      <c r="N50" s="399">
        <f t="shared" si="8"/>
        <v>0</v>
      </c>
      <c r="O50" s="399">
        <f t="shared" si="8"/>
        <v>0</v>
      </c>
      <c r="P50" s="379">
        <f>SUM(S50+V50)</f>
        <v>114</v>
      </c>
      <c r="Q50" s="379">
        <f>SUM(T50+W50)</f>
        <v>83</v>
      </c>
      <c r="R50" s="379">
        <f>SUM(U50+X50)</f>
        <v>31</v>
      </c>
      <c r="S50" s="441">
        <v>114</v>
      </c>
      <c r="T50" s="441">
        <v>83</v>
      </c>
      <c r="U50" s="441">
        <v>31</v>
      </c>
      <c r="V50" s="399">
        <v>0</v>
      </c>
      <c r="W50" s="399">
        <v>0</v>
      </c>
      <c r="X50" s="399">
        <v>0</v>
      </c>
      <c r="Y50" s="146" t="s">
        <v>123</v>
      </c>
    </row>
    <row r="51" spans="2:25" s="127" customFormat="1" ht="23.25" customHeight="1">
      <c r="B51" s="152" t="s">
        <v>124</v>
      </c>
      <c r="C51" s="148">
        <v>1</v>
      </c>
      <c r="D51" s="430">
        <v>39</v>
      </c>
      <c r="E51" s="429">
        <v>33</v>
      </c>
      <c r="F51" s="429">
        <v>6</v>
      </c>
      <c r="G51" s="429">
        <v>37</v>
      </c>
      <c r="H51" s="429">
        <v>31</v>
      </c>
      <c r="I51" s="429">
        <v>6</v>
      </c>
      <c r="J51" s="396">
        <v>0</v>
      </c>
      <c r="K51" s="396">
        <v>0</v>
      </c>
      <c r="L51" s="396">
        <v>0</v>
      </c>
      <c r="M51" s="396">
        <v>0</v>
      </c>
      <c r="N51" s="396">
        <v>0</v>
      </c>
      <c r="O51" s="396">
        <v>0</v>
      </c>
      <c r="P51" s="429">
        <v>114</v>
      </c>
      <c r="Q51" s="429">
        <v>83</v>
      </c>
      <c r="R51" s="429">
        <v>31</v>
      </c>
      <c r="S51" s="429">
        <v>114</v>
      </c>
      <c r="T51" s="429">
        <v>83</v>
      </c>
      <c r="U51" s="429">
        <v>31</v>
      </c>
      <c r="V51" s="396">
        <v>0</v>
      </c>
      <c r="W51" s="396">
        <v>0</v>
      </c>
      <c r="X51" s="396">
        <v>0</v>
      </c>
      <c r="Y51" s="320" t="s">
        <v>125</v>
      </c>
    </row>
    <row r="52" spans="2:25" s="127" customFormat="1" ht="21" customHeight="1">
      <c r="B52" s="303" t="s">
        <v>126</v>
      </c>
      <c r="C52" s="380">
        <f>+C53</f>
        <v>1</v>
      </c>
      <c r="D52" s="398">
        <f aca="true" t="shared" si="9" ref="D52:O52">+D53</f>
        <v>24</v>
      </c>
      <c r="E52" s="399">
        <f t="shared" si="9"/>
        <v>8</v>
      </c>
      <c r="F52" s="399">
        <f t="shared" si="9"/>
        <v>16</v>
      </c>
      <c r="G52" s="399">
        <f t="shared" si="9"/>
        <v>22</v>
      </c>
      <c r="H52" s="399">
        <f t="shared" si="9"/>
        <v>7</v>
      </c>
      <c r="I52" s="399">
        <f t="shared" si="9"/>
        <v>15</v>
      </c>
      <c r="J52" s="399">
        <f t="shared" si="9"/>
        <v>0</v>
      </c>
      <c r="K52" s="399">
        <f t="shared" si="9"/>
        <v>0</v>
      </c>
      <c r="L52" s="399">
        <f t="shared" si="9"/>
        <v>0</v>
      </c>
      <c r="M52" s="399">
        <f t="shared" si="9"/>
        <v>0</v>
      </c>
      <c r="N52" s="399">
        <f t="shared" si="9"/>
        <v>0</v>
      </c>
      <c r="O52" s="399">
        <f t="shared" si="9"/>
        <v>0</v>
      </c>
      <c r="P52" s="379">
        <f>SUM(S52+V52)</f>
        <v>73</v>
      </c>
      <c r="Q52" s="379">
        <f>SUM(T52+W52)</f>
        <v>15</v>
      </c>
      <c r="R52" s="379">
        <f>SUM(U52+X52)</f>
        <v>58</v>
      </c>
      <c r="S52" s="441">
        <v>73</v>
      </c>
      <c r="T52" s="441">
        <v>15</v>
      </c>
      <c r="U52" s="441">
        <v>58</v>
      </c>
      <c r="V52" s="403">
        <v>0</v>
      </c>
      <c r="W52" s="403">
        <v>0</v>
      </c>
      <c r="X52" s="403">
        <v>0</v>
      </c>
      <c r="Y52" s="146" t="s">
        <v>416</v>
      </c>
    </row>
    <row r="53" spans="2:25" s="127" customFormat="1" ht="21" customHeight="1">
      <c r="B53" s="147" t="s">
        <v>127</v>
      </c>
      <c r="C53" s="148">
        <v>1</v>
      </c>
      <c r="D53" s="430">
        <v>24</v>
      </c>
      <c r="E53" s="429">
        <v>8</v>
      </c>
      <c r="F53" s="429">
        <v>16</v>
      </c>
      <c r="G53" s="429">
        <v>22</v>
      </c>
      <c r="H53" s="429">
        <v>7</v>
      </c>
      <c r="I53" s="429">
        <v>15</v>
      </c>
      <c r="J53" s="396">
        <v>0</v>
      </c>
      <c r="K53" s="396">
        <v>0</v>
      </c>
      <c r="L53" s="396">
        <v>0</v>
      </c>
      <c r="M53" s="396">
        <v>0</v>
      </c>
      <c r="N53" s="396">
        <v>0</v>
      </c>
      <c r="O53" s="396">
        <v>0</v>
      </c>
      <c r="P53" s="429">
        <v>73</v>
      </c>
      <c r="Q53" s="429">
        <v>15</v>
      </c>
      <c r="R53" s="429">
        <v>58</v>
      </c>
      <c r="S53" s="429">
        <v>73</v>
      </c>
      <c r="T53" s="429">
        <v>15</v>
      </c>
      <c r="U53" s="429">
        <v>58</v>
      </c>
      <c r="V53" s="402">
        <v>0</v>
      </c>
      <c r="W53" s="402">
        <v>0</v>
      </c>
      <c r="X53" s="402">
        <v>0</v>
      </c>
      <c r="Y53" s="318" t="s">
        <v>415</v>
      </c>
    </row>
    <row r="54" spans="2:25" s="127" customFormat="1" ht="21" customHeight="1">
      <c r="B54" s="313" t="s">
        <v>389</v>
      </c>
      <c r="C54" s="380">
        <v>3</v>
      </c>
      <c r="D54" s="440">
        <v>366</v>
      </c>
      <c r="E54" s="441">
        <v>154</v>
      </c>
      <c r="F54" s="441">
        <v>212</v>
      </c>
      <c r="G54" s="441">
        <v>318</v>
      </c>
      <c r="H54" s="441">
        <v>129</v>
      </c>
      <c r="I54" s="441">
        <v>189</v>
      </c>
      <c r="J54" s="441">
        <v>17</v>
      </c>
      <c r="K54" s="441">
        <v>8</v>
      </c>
      <c r="L54" s="441">
        <v>9</v>
      </c>
      <c r="M54" s="441">
        <v>4</v>
      </c>
      <c r="N54" s="441">
        <v>2</v>
      </c>
      <c r="O54" s="441">
        <v>2</v>
      </c>
      <c r="P54" s="379">
        <f aca="true" t="shared" si="10" ref="P54:R55">SUM(S54+V54)</f>
        <v>706</v>
      </c>
      <c r="Q54" s="379">
        <f t="shared" si="10"/>
        <v>251</v>
      </c>
      <c r="R54" s="379">
        <f t="shared" si="10"/>
        <v>455</v>
      </c>
      <c r="S54" s="399">
        <v>706</v>
      </c>
      <c r="T54" s="399">
        <v>251</v>
      </c>
      <c r="U54" s="399">
        <v>455</v>
      </c>
      <c r="V54" s="403">
        <v>0</v>
      </c>
      <c r="W54" s="403">
        <v>0</v>
      </c>
      <c r="X54" s="403">
        <v>0</v>
      </c>
      <c r="Y54" s="322" t="s">
        <v>390</v>
      </c>
    </row>
    <row r="55" spans="2:25" ht="21" customHeight="1">
      <c r="B55" s="305" t="s">
        <v>128</v>
      </c>
      <c r="C55" s="379">
        <f aca="true" t="shared" si="11" ref="C55:O55">+C56+C57</f>
        <v>1</v>
      </c>
      <c r="D55" s="460">
        <f t="shared" si="11"/>
        <v>49</v>
      </c>
      <c r="E55" s="461">
        <f t="shared" si="11"/>
        <v>26</v>
      </c>
      <c r="F55" s="461">
        <f t="shared" si="11"/>
        <v>23</v>
      </c>
      <c r="G55" s="461">
        <f t="shared" si="11"/>
        <v>40</v>
      </c>
      <c r="H55" s="461">
        <f t="shared" si="11"/>
        <v>19</v>
      </c>
      <c r="I55" s="461">
        <f t="shared" si="11"/>
        <v>21</v>
      </c>
      <c r="J55" s="399">
        <f t="shared" si="11"/>
        <v>0</v>
      </c>
      <c r="K55" s="399">
        <f t="shared" si="11"/>
        <v>0</v>
      </c>
      <c r="L55" s="399">
        <f t="shared" si="11"/>
        <v>0</v>
      </c>
      <c r="M55" s="399">
        <f t="shared" si="11"/>
        <v>0</v>
      </c>
      <c r="N55" s="399">
        <f t="shared" si="11"/>
        <v>0</v>
      </c>
      <c r="O55" s="399">
        <f t="shared" si="11"/>
        <v>0</v>
      </c>
      <c r="P55" s="379">
        <f t="shared" si="10"/>
        <v>122</v>
      </c>
      <c r="Q55" s="379">
        <f t="shared" si="10"/>
        <v>70</v>
      </c>
      <c r="R55" s="379">
        <f t="shared" si="10"/>
        <v>52</v>
      </c>
      <c r="S55" s="399">
        <v>122</v>
      </c>
      <c r="T55" s="399">
        <v>70</v>
      </c>
      <c r="U55" s="399">
        <v>52</v>
      </c>
      <c r="V55" s="403">
        <v>0</v>
      </c>
      <c r="W55" s="403">
        <v>0</v>
      </c>
      <c r="X55" s="403">
        <v>0</v>
      </c>
      <c r="Y55" s="321" t="s">
        <v>419</v>
      </c>
    </row>
    <row r="56" spans="2:25" s="127" customFormat="1" ht="21" customHeight="1">
      <c r="B56" s="153" t="s">
        <v>129</v>
      </c>
      <c r="C56" s="148">
        <v>1</v>
      </c>
      <c r="D56" s="430">
        <v>49</v>
      </c>
      <c r="E56" s="429">
        <v>26</v>
      </c>
      <c r="F56" s="429">
        <v>23</v>
      </c>
      <c r="G56" s="429">
        <v>40</v>
      </c>
      <c r="H56" s="429">
        <v>19</v>
      </c>
      <c r="I56" s="429">
        <v>21</v>
      </c>
      <c r="J56" s="396">
        <v>0</v>
      </c>
      <c r="K56" s="396">
        <v>0</v>
      </c>
      <c r="L56" s="396">
        <v>0</v>
      </c>
      <c r="M56" s="396">
        <v>0</v>
      </c>
      <c r="N56" s="396">
        <v>0</v>
      </c>
      <c r="O56" s="396">
        <v>0</v>
      </c>
      <c r="P56" s="429">
        <v>122</v>
      </c>
      <c r="Q56" s="429">
        <v>70</v>
      </c>
      <c r="R56" s="429">
        <v>52</v>
      </c>
      <c r="S56" s="396">
        <v>122</v>
      </c>
      <c r="T56" s="396">
        <v>70</v>
      </c>
      <c r="U56" s="396">
        <v>52</v>
      </c>
      <c r="V56" s="402">
        <v>0</v>
      </c>
      <c r="W56" s="402">
        <v>0</v>
      </c>
      <c r="X56" s="402">
        <v>0</v>
      </c>
      <c r="Y56" s="318" t="s">
        <v>417</v>
      </c>
    </row>
    <row r="57" spans="2:25" s="127" customFormat="1" ht="21" customHeight="1">
      <c r="B57" s="147" t="s">
        <v>120</v>
      </c>
      <c r="C57" s="148">
        <v>0</v>
      </c>
      <c r="D57" s="397">
        <v>0</v>
      </c>
      <c r="E57" s="396">
        <v>0</v>
      </c>
      <c r="F57" s="396">
        <v>0</v>
      </c>
      <c r="G57" s="396">
        <v>0</v>
      </c>
      <c r="H57" s="396">
        <v>0</v>
      </c>
      <c r="I57" s="396">
        <v>0</v>
      </c>
      <c r="J57" s="396">
        <v>0</v>
      </c>
      <c r="K57" s="396">
        <v>0</v>
      </c>
      <c r="L57" s="396">
        <v>0</v>
      </c>
      <c r="M57" s="396">
        <v>0</v>
      </c>
      <c r="N57" s="396">
        <v>0</v>
      </c>
      <c r="O57" s="396">
        <v>0</v>
      </c>
      <c r="P57" s="304">
        <f>SUM(S57+V57)</f>
        <v>0</v>
      </c>
      <c r="Q57" s="304">
        <f>SUM(T57+W57)</f>
        <v>0</v>
      </c>
      <c r="R57" s="304">
        <f>SUM(U57+X57)</f>
        <v>0</v>
      </c>
      <c r="S57" s="396">
        <v>0</v>
      </c>
      <c r="T57" s="396">
        <v>0</v>
      </c>
      <c r="U57" s="396">
        <v>0</v>
      </c>
      <c r="V57" s="402">
        <v>0</v>
      </c>
      <c r="W57" s="402">
        <v>0</v>
      </c>
      <c r="X57" s="402">
        <v>0</v>
      </c>
      <c r="Y57" s="318" t="s">
        <v>418</v>
      </c>
    </row>
    <row r="58" spans="2:25" ht="9" customHeight="1">
      <c r="B58" s="138"/>
      <c r="C58" s="154"/>
      <c r="D58" s="151"/>
      <c r="E58" s="150"/>
      <c r="F58" s="150"/>
      <c r="G58" s="150"/>
      <c r="H58" s="150"/>
      <c r="I58" s="150"/>
      <c r="J58" s="150"/>
      <c r="K58" s="150"/>
      <c r="L58" s="150"/>
      <c r="M58" s="150"/>
      <c r="N58" s="150"/>
      <c r="O58" s="150"/>
      <c r="P58" s="150"/>
      <c r="Q58" s="150"/>
      <c r="R58" s="150"/>
      <c r="S58" s="150"/>
      <c r="T58" s="150"/>
      <c r="U58" s="150"/>
      <c r="V58" s="150"/>
      <c r="W58" s="150"/>
      <c r="X58" s="150"/>
      <c r="Y58" s="141"/>
    </row>
    <row r="59" spans="2:25" s="137" customFormat="1" ht="21" customHeight="1">
      <c r="B59" s="142" t="s">
        <v>378</v>
      </c>
      <c r="C59" s="143">
        <f>SUM(C60,C61)</f>
        <v>4</v>
      </c>
      <c r="D59" s="400">
        <f aca="true" t="shared" si="12" ref="D59:X59">SUM(D60,D61)</f>
        <v>104</v>
      </c>
      <c r="E59" s="317">
        <f t="shared" si="12"/>
        <v>55</v>
      </c>
      <c r="F59" s="317">
        <f t="shared" si="12"/>
        <v>49</v>
      </c>
      <c r="G59" s="317">
        <f t="shared" si="12"/>
        <v>87</v>
      </c>
      <c r="H59" s="317">
        <f t="shared" si="12"/>
        <v>42</v>
      </c>
      <c r="I59" s="317">
        <f t="shared" si="12"/>
        <v>45</v>
      </c>
      <c r="J59" s="317">
        <f t="shared" si="12"/>
        <v>2</v>
      </c>
      <c r="K59" s="317">
        <f t="shared" si="12"/>
        <v>0</v>
      </c>
      <c r="L59" s="317">
        <f t="shared" si="12"/>
        <v>2</v>
      </c>
      <c r="M59" s="317">
        <f t="shared" si="12"/>
        <v>4</v>
      </c>
      <c r="N59" s="317">
        <f t="shared" si="12"/>
        <v>2</v>
      </c>
      <c r="O59" s="317">
        <f t="shared" si="12"/>
        <v>2</v>
      </c>
      <c r="P59" s="317">
        <f>SUM(P60,P61)</f>
        <v>366</v>
      </c>
      <c r="Q59" s="317">
        <f t="shared" si="12"/>
        <v>201</v>
      </c>
      <c r="R59" s="317">
        <f t="shared" si="12"/>
        <v>165</v>
      </c>
      <c r="S59" s="317">
        <f t="shared" si="12"/>
        <v>366</v>
      </c>
      <c r="T59" s="317">
        <f t="shared" si="12"/>
        <v>201</v>
      </c>
      <c r="U59" s="317">
        <f>SUM(U60,U61)</f>
        <v>165</v>
      </c>
      <c r="V59" s="317">
        <f t="shared" si="12"/>
        <v>0</v>
      </c>
      <c r="W59" s="317">
        <f t="shared" si="12"/>
        <v>0</v>
      </c>
      <c r="X59" s="317">
        <f t="shared" si="12"/>
        <v>0</v>
      </c>
      <c r="Y59" s="144" t="s">
        <v>378</v>
      </c>
    </row>
    <row r="60" spans="2:25" ht="21" customHeight="1">
      <c r="B60" s="145" t="s">
        <v>400</v>
      </c>
      <c r="C60" s="148">
        <v>2</v>
      </c>
      <c r="D60" s="439">
        <v>12</v>
      </c>
      <c r="E60" s="437">
        <v>9</v>
      </c>
      <c r="F60" s="437">
        <v>3</v>
      </c>
      <c r="G60" s="437">
        <v>9</v>
      </c>
      <c r="H60" s="437">
        <v>6</v>
      </c>
      <c r="I60" s="437">
        <v>3</v>
      </c>
      <c r="J60" s="374">
        <v>0</v>
      </c>
      <c r="K60" s="374">
        <v>0</v>
      </c>
      <c r="L60" s="374">
        <v>0</v>
      </c>
      <c r="M60" s="374">
        <v>0</v>
      </c>
      <c r="N60" s="374">
        <v>0</v>
      </c>
      <c r="O60" s="374">
        <v>0</v>
      </c>
      <c r="P60" s="429">
        <v>65</v>
      </c>
      <c r="Q60" s="429">
        <v>36</v>
      </c>
      <c r="R60" s="429">
        <v>29</v>
      </c>
      <c r="S60" s="429">
        <v>65</v>
      </c>
      <c r="T60" s="429">
        <v>36</v>
      </c>
      <c r="U60" s="429">
        <v>29</v>
      </c>
      <c r="V60" s="404">
        <v>0</v>
      </c>
      <c r="W60" s="404">
        <v>0</v>
      </c>
      <c r="X60" s="404">
        <v>0</v>
      </c>
      <c r="Y60" s="146" t="s">
        <v>420</v>
      </c>
    </row>
    <row r="61" spans="2:25" ht="21" customHeight="1">
      <c r="B61" s="313" t="s">
        <v>389</v>
      </c>
      <c r="C61" s="148">
        <v>2</v>
      </c>
      <c r="D61" s="439">
        <v>92</v>
      </c>
      <c r="E61" s="437">
        <v>46</v>
      </c>
      <c r="F61" s="437">
        <v>46</v>
      </c>
      <c r="G61" s="437">
        <v>78</v>
      </c>
      <c r="H61" s="437">
        <v>36</v>
      </c>
      <c r="I61" s="437">
        <v>42</v>
      </c>
      <c r="J61" s="374">
        <v>2</v>
      </c>
      <c r="K61" s="374">
        <v>0</v>
      </c>
      <c r="L61" s="374">
        <v>2</v>
      </c>
      <c r="M61" s="374">
        <v>4</v>
      </c>
      <c r="N61" s="374">
        <v>2</v>
      </c>
      <c r="O61" s="374">
        <v>2</v>
      </c>
      <c r="P61" s="429">
        <v>301</v>
      </c>
      <c r="Q61" s="429">
        <v>165</v>
      </c>
      <c r="R61" s="429">
        <v>136</v>
      </c>
      <c r="S61" s="429">
        <v>301</v>
      </c>
      <c r="T61" s="429">
        <v>165</v>
      </c>
      <c r="U61" s="429">
        <v>136</v>
      </c>
      <c r="V61" s="404">
        <v>0</v>
      </c>
      <c r="W61" s="404">
        <v>0</v>
      </c>
      <c r="X61" s="404">
        <v>0</v>
      </c>
      <c r="Y61" s="325" t="s">
        <v>444</v>
      </c>
    </row>
    <row r="62" spans="2:25" ht="8.25" customHeight="1">
      <c r="B62" s="155"/>
      <c r="C62" s="139"/>
      <c r="D62" s="401"/>
      <c r="E62" s="116"/>
      <c r="F62" s="116"/>
      <c r="G62" s="140"/>
      <c r="H62" s="140"/>
      <c r="I62" s="140"/>
      <c r="J62" s="140"/>
      <c r="K62" s="140"/>
      <c r="L62" s="140"/>
      <c r="M62" s="140"/>
      <c r="N62" s="140"/>
      <c r="O62" s="140"/>
      <c r="P62" s="405"/>
      <c r="Q62" s="405"/>
      <c r="R62" s="405"/>
      <c r="S62" s="405"/>
      <c r="T62" s="405"/>
      <c r="U62" s="405"/>
      <c r="V62" s="405"/>
      <c r="W62" s="405"/>
      <c r="X62" s="405"/>
      <c r="Y62" s="156"/>
    </row>
    <row r="63" spans="2:25" ht="6.75" customHeight="1">
      <c r="B63" s="157"/>
      <c r="C63" s="157"/>
      <c r="G63" s="157"/>
      <c r="H63" s="157"/>
      <c r="I63" s="157"/>
      <c r="J63" s="157"/>
      <c r="K63" s="157"/>
      <c r="L63" s="157"/>
      <c r="M63" s="157"/>
      <c r="N63" s="157"/>
      <c r="O63" s="157"/>
      <c r="P63" s="157"/>
      <c r="Q63" s="157"/>
      <c r="R63" s="157"/>
      <c r="S63" s="157"/>
      <c r="T63" s="157"/>
      <c r="U63" s="157"/>
      <c r="V63" s="157"/>
      <c r="W63" s="157"/>
      <c r="X63" s="157"/>
      <c r="Y63" s="157"/>
    </row>
    <row r="64" ht="14.25">
      <c r="O64" s="426"/>
    </row>
    <row r="65" ht="14.25">
      <c r="O65" s="426"/>
    </row>
    <row r="66" ht="14.25">
      <c r="O66" s="426"/>
    </row>
    <row r="67" ht="14.25">
      <c r="O67" s="426"/>
    </row>
    <row r="68" ht="14.25">
      <c r="O68" s="426"/>
    </row>
    <row r="69" ht="14.25">
      <c r="O69" s="426"/>
    </row>
    <row r="70" ht="14.25">
      <c r="O70" s="426"/>
    </row>
    <row r="71" ht="14.25">
      <c r="O71" s="426"/>
    </row>
    <row r="72" ht="14.25">
      <c r="O72" s="426"/>
    </row>
    <row r="73" ht="14.25">
      <c r="O73" s="426"/>
    </row>
    <row r="74" ht="14.25">
      <c r="O74" s="426"/>
    </row>
    <row r="75" ht="14.25">
      <c r="O75" s="426"/>
    </row>
    <row r="76" ht="14.25">
      <c r="O76" s="426"/>
    </row>
    <row r="77" ht="14.25">
      <c r="O77" s="426"/>
    </row>
    <row r="78" ht="14.25">
      <c r="O78" s="426"/>
    </row>
  </sheetData>
  <sheetProtection/>
  <mergeCells count="16">
    <mergeCell ref="M4:O4"/>
    <mergeCell ref="P4:R5"/>
    <mergeCell ref="S4:U5"/>
    <mergeCell ref="V4:X5"/>
    <mergeCell ref="J5:L5"/>
    <mergeCell ref="M5:O5"/>
    <mergeCell ref="B1:O1"/>
    <mergeCell ref="P1:Y1"/>
    <mergeCell ref="B3:B6"/>
    <mergeCell ref="C3:C6"/>
    <mergeCell ref="D3:O3"/>
    <mergeCell ref="P3:X3"/>
    <mergeCell ref="Y3:Y6"/>
    <mergeCell ref="D4:F5"/>
    <mergeCell ref="G4:I5"/>
    <mergeCell ref="J4:L4"/>
  </mergeCells>
  <printOptions horizontalCentered="1"/>
  <pageMargins left="0.5511811023622047" right="0.4724409448818898" top="0.7086614173228347" bottom="0.5118110236220472" header="0.5118110236220472" footer="0.5118110236220472"/>
  <pageSetup firstPageNumber="57" useFirstPageNumber="1" fitToHeight="1" fitToWidth="1" horizontalDpi="600" verticalDpi="600" orientation="landscape" paperSize="9" scale="49" r:id="rId1"/>
  <headerFooter alignWithMargins="0">
    <oddFooter>&amp;C&amp;"ＭＳ Ｐ明朝,標準"&amp;13- &amp;P -</oddFooter>
  </headerFooter>
  <ignoredErrors>
    <ignoredError sqref="G44:I44" formulaRange="1"/>
    <ignoredError sqref="Q44 Q41" formula="1"/>
  </ignoredErrors>
</worksheet>
</file>

<file path=xl/worksheets/sheet6.xml><?xml version="1.0" encoding="utf-8"?>
<worksheet xmlns="http://schemas.openxmlformats.org/spreadsheetml/2006/main" xmlns:r="http://schemas.openxmlformats.org/officeDocument/2006/relationships">
  <sheetPr>
    <tabColor rgb="FF92D050"/>
  </sheetPr>
  <dimension ref="A1:R93"/>
  <sheetViews>
    <sheetView showGridLines="0" zoomScaleSheetLayoutView="100" zoomScalePageLayoutView="0" workbookViewId="0" topLeftCell="A1">
      <pane xSplit="1" ySplit="5" topLeftCell="C6" activePane="bottomRight" state="frozen"/>
      <selection pane="topLeft" activeCell="L42" sqref="L42"/>
      <selection pane="topRight" activeCell="L42" sqref="L42"/>
      <selection pane="bottomLeft" activeCell="L42" sqref="L42"/>
      <selection pane="bottomRight" activeCell="I60" sqref="I60"/>
    </sheetView>
  </sheetViews>
  <sheetFormatPr defaultColWidth="9.00390625" defaultRowHeight="13.5"/>
  <cols>
    <col min="1" max="1" width="13.125" style="32" customWidth="1"/>
    <col min="2" max="9" width="9.625" style="32" customWidth="1"/>
    <col min="10" max="16" width="10.125" style="32" customWidth="1"/>
    <col min="17" max="17" width="15.50390625" style="32" bestFit="1" customWidth="1"/>
    <col min="18" max="16384" width="9.00390625" style="32" customWidth="1"/>
  </cols>
  <sheetData>
    <row r="1" spans="1:17" s="84" customFormat="1" ht="17.25" customHeight="1">
      <c r="A1" s="501" t="s">
        <v>462</v>
      </c>
      <c r="B1" s="501"/>
      <c r="C1" s="501"/>
      <c r="D1" s="501"/>
      <c r="E1" s="501"/>
      <c r="F1" s="501"/>
      <c r="G1" s="501"/>
      <c r="H1" s="501"/>
      <c r="I1" s="501"/>
      <c r="J1" s="501" t="s">
        <v>131</v>
      </c>
      <c r="K1" s="501"/>
      <c r="L1" s="501"/>
      <c r="M1" s="501"/>
      <c r="N1" s="501"/>
      <c r="O1" s="501"/>
      <c r="P1" s="501"/>
      <c r="Q1" s="501"/>
    </row>
    <row r="2" spans="1:17" s="22" customFormat="1" ht="12.75">
      <c r="A2" s="105" t="s">
        <v>130</v>
      </c>
      <c r="B2" s="19"/>
      <c r="C2" s="19"/>
      <c r="D2" s="19"/>
      <c r="E2" s="19"/>
      <c r="F2" s="19"/>
      <c r="G2" s="19"/>
      <c r="H2" s="442"/>
      <c r="I2" s="442"/>
      <c r="J2" s="442"/>
      <c r="K2" s="19"/>
      <c r="L2" s="19"/>
      <c r="M2" s="19"/>
      <c r="N2" s="19"/>
      <c r="O2" s="19"/>
      <c r="Q2" s="85" t="s">
        <v>132</v>
      </c>
    </row>
    <row r="3" spans="1:17" s="83" customFormat="1" ht="13.5" customHeight="1">
      <c r="A3" s="494" t="s">
        <v>0</v>
      </c>
      <c r="B3" s="502" t="s">
        <v>133</v>
      </c>
      <c r="C3" s="503"/>
      <c r="D3" s="503"/>
      <c r="E3" s="492" t="s">
        <v>134</v>
      </c>
      <c r="F3" s="498"/>
      <c r="G3" s="498"/>
      <c r="H3" s="498"/>
      <c r="I3" s="498"/>
      <c r="J3" s="498" t="s">
        <v>135</v>
      </c>
      <c r="K3" s="498"/>
      <c r="L3" s="498"/>
      <c r="M3" s="493"/>
      <c r="N3" s="502" t="s">
        <v>136</v>
      </c>
      <c r="O3" s="503"/>
      <c r="P3" s="503"/>
      <c r="Q3" s="494" t="s">
        <v>0</v>
      </c>
    </row>
    <row r="4" spans="1:17" s="83" customFormat="1" ht="12.75">
      <c r="A4" s="495"/>
      <c r="B4" s="504"/>
      <c r="C4" s="505"/>
      <c r="D4" s="505"/>
      <c r="E4" s="492" t="s">
        <v>137</v>
      </c>
      <c r="F4" s="498"/>
      <c r="G4" s="493"/>
      <c r="H4" s="497" t="s">
        <v>138</v>
      </c>
      <c r="I4" s="497"/>
      <c r="J4" s="497" t="s">
        <v>139</v>
      </c>
      <c r="K4" s="497"/>
      <c r="L4" s="497" t="s">
        <v>140</v>
      </c>
      <c r="M4" s="497"/>
      <c r="N4" s="504"/>
      <c r="O4" s="505"/>
      <c r="P4" s="505"/>
      <c r="Q4" s="495"/>
    </row>
    <row r="5" spans="1:18" s="83" customFormat="1" ht="12.75">
      <c r="A5" s="496"/>
      <c r="B5" s="81" t="s">
        <v>141</v>
      </c>
      <c r="C5" s="81" t="s">
        <v>142</v>
      </c>
      <c r="D5" s="79" t="s">
        <v>143</v>
      </c>
      <c r="E5" s="81" t="s">
        <v>141</v>
      </c>
      <c r="F5" s="81" t="s">
        <v>142</v>
      </c>
      <c r="G5" s="81" t="s">
        <v>143</v>
      </c>
      <c r="H5" s="81" t="s">
        <v>142</v>
      </c>
      <c r="I5" s="81" t="s">
        <v>143</v>
      </c>
      <c r="J5" s="81" t="s">
        <v>142</v>
      </c>
      <c r="K5" s="81" t="s">
        <v>143</v>
      </c>
      <c r="L5" s="81" t="s">
        <v>142</v>
      </c>
      <c r="M5" s="81" t="s">
        <v>143</v>
      </c>
      <c r="N5" s="81" t="s">
        <v>141</v>
      </c>
      <c r="O5" s="81" t="s">
        <v>142</v>
      </c>
      <c r="P5" s="79" t="s">
        <v>143</v>
      </c>
      <c r="Q5" s="496"/>
      <c r="R5" s="82"/>
    </row>
    <row r="6" spans="1:18" s="24" customFormat="1" ht="5.25" customHeight="1">
      <c r="A6" s="36"/>
      <c r="B6" s="26"/>
      <c r="C6" s="26"/>
      <c r="D6" s="26"/>
      <c r="E6" s="27"/>
      <c r="F6" s="26"/>
      <c r="G6" s="26"/>
      <c r="H6" s="26"/>
      <c r="I6" s="26"/>
      <c r="J6" s="26"/>
      <c r="K6" s="26"/>
      <c r="L6" s="26"/>
      <c r="M6" s="26"/>
      <c r="N6" s="26"/>
      <c r="O6" s="26"/>
      <c r="P6" s="26"/>
      <c r="Q6" s="36"/>
      <c r="R6" s="23"/>
    </row>
    <row r="7" spans="1:17" s="24" customFormat="1" ht="12.75" customHeight="1" hidden="1">
      <c r="A7" s="47" t="s">
        <v>60</v>
      </c>
      <c r="B7" s="158">
        <v>17172</v>
      </c>
      <c r="C7" s="158">
        <v>8503</v>
      </c>
      <c r="D7" s="158">
        <v>8669</v>
      </c>
      <c r="E7" s="382">
        <v>16995</v>
      </c>
      <c r="F7" s="158">
        <v>8423</v>
      </c>
      <c r="G7" s="158">
        <v>8572</v>
      </c>
      <c r="H7" s="158">
        <v>2944</v>
      </c>
      <c r="I7" s="158">
        <v>3032</v>
      </c>
      <c r="J7" s="158">
        <v>2683</v>
      </c>
      <c r="K7" s="158">
        <v>2815</v>
      </c>
      <c r="L7" s="158">
        <v>2796</v>
      </c>
      <c r="M7" s="158">
        <v>2725</v>
      </c>
      <c r="N7" s="158">
        <v>177</v>
      </c>
      <c r="O7" s="158">
        <v>80</v>
      </c>
      <c r="P7" s="158">
        <v>97</v>
      </c>
      <c r="Q7" s="47" t="s">
        <v>60</v>
      </c>
    </row>
    <row r="8" spans="1:17" s="24" customFormat="1" ht="12.75" customHeight="1" hidden="1">
      <c r="A8" s="94" t="s">
        <v>61</v>
      </c>
      <c r="B8" s="158">
        <v>16649</v>
      </c>
      <c r="C8" s="158">
        <v>8206</v>
      </c>
      <c r="D8" s="158">
        <v>8443</v>
      </c>
      <c r="E8" s="382">
        <v>16460</v>
      </c>
      <c r="F8" s="158">
        <v>8123</v>
      </c>
      <c r="G8" s="158">
        <v>8337</v>
      </c>
      <c r="H8" s="158">
        <v>2732</v>
      </c>
      <c r="I8" s="158">
        <v>2738</v>
      </c>
      <c r="J8" s="158">
        <v>2762</v>
      </c>
      <c r="K8" s="158">
        <v>2895</v>
      </c>
      <c r="L8" s="158">
        <v>2629</v>
      </c>
      <c r="M8" s="158">
        <v>2704</v>
      </c>
      <c r="N8" s="158">
        <v>189</v>
      </c>
      <c r="O8" s="158">
        <v>83</v>
      </c>
      <c r="P8" s="158">
        <v>106</v>
      </c>
      <c r="Q8" s="94" t="s">
        <v>61</v>
      </c>
    </row>
    <row r="9" spans="1:17" s="24" customFormat="1" ht="12.75" customHeight="1" hidden="1">
      <c r="A9" s="94" t="s">
        <v>68</v>
      </c>
      <c r="B9" s="158">
        <v>16377</v>
      </c>
      <c r="C9" s="158">
        <v>8107</v>
      </c>
      <c r="D9" s="158">
        <v>8270</v>
      </c>
      <c r="E9" s="382">
        <v>16191</v>
      </c>
      <c r="F9" s="158">
        <v>8035</v>
      </c>
      <c r="G9" s="158">
        <v>8156</v>
      </c>
      <c r="H9" s="158">
        <v>2789</v>
      </c>
      <c r="I9" s="158">
        <v>2771</v>
      </c>
      <c r="J9" s="158">
        <v>2540</v>
      </c>
      <c r="K9" s="158">
        <v>2585</v>
      </c>
      <c r="L9" s="158">
        <v>2706</v>
      </c>
      <c r="M9" s="158">
        <v>2800</v>
      </c>
      <c r="N9" s="158">
        <v>186</v>
      </c>
      <c r="O9" s="158">
        <v>72</v>
      </c>
      <c r="P9" s="158">
        <v>114</v>
      </c>
      <c r="Q9" s="94" t="s">
        <v>68</v>
      </c>
    </row>
    <row r="10" spans="1:17" s="24" customFormat="1" ht="12.75" customHeight="1" hidden="1">
      <c r="A10" s="94" t="s">
        <v>67</v>
      </c>
      <c r="B10" s="158">
        <v>15547</v>
      </c>
      <c r="C10" s="158">
        <v>7784</v>
      </c>
      <c r="D10" s="158">
        <v>7763</v>
      </c>
      <c r="E10" s="382">
        <v>15547</v>
      </c>
      <c r="F10" s="158">
        <v>7784</v>
      </c>
      <c r="G10" s="158">
        <v>7763</v>
      </c>
      <c r="H10" s="158">
        <v>2711</v>
      </c>
      <c r="I10" s="158">
        <v>2620</v>
      </c>
      <c r="J10" s="158">
        <v>2613</v>
      </c>
      <c r="K10" s="158">
        <v>2636</v>
      </c>
      <c r="L10" s="158">
        <v>2460</v>
      </c>
      <c r="M10" s="158">
        <v>2507</v>
      </c>
      <c r="N10" s="158">
        <v>83</v>
      </c>
      <c r="O10" s="158">
        <v>3</v>
      </c>
      <c r="P10" s="158">
        <v>80</v>
      </c>
      <c r="Q10" s="94" t="s">
        <v>67</v>
      </c>
    </row>
    <row r="11" spans="1:17" s="24" customFormat="1" ht="12.75" customHeight="1" hidden="1">
      <c r="A11" s="94" t="s">
        <v>144</v>
      </c>
      <c r="B11" s="158">
        <v>15500</v>
      </c>
      <c r="C11" s="158">
        <v>7783</v>
      </c>
      <c r="D11" s="158">
        <v>7717</v>
      </c>
      <c r="E11" s="382">
        <v>15419</v>
      </c>
      <c r="F11" s="158">
        <v>7780</v>
      </c>
      <c r="G11" s="158">
        <v>7639</v>
      </c>
      <c r="H11" s="158">
        <v>2697</v>
      </c>
      <c r="I11" s="158">
        <v>2569</v>
      </c>
      <c r="J11" s="158">
        <v>2559</v>
      </c>
      <c r="K11" s="158">
        <v>2503</v>
      </c>
      <c r="L11" s="158">
        <v>2524</v>
      </c>
      <c r="M11" s="158">
        <v>2567</v>
      </c>
      <c r="N11" s="158">
        <v>81</v>
      </c>
      <c r="O11" s="158">
        <v>3</v>
      </c>
      <c r="P11" s="158">
        <v>78</v>
      </c>
      <c r="Q11" s="94" t="s">
        <v>144</v>
      </c>
    </row>
    <row r="12" spans="1:17" s="28" customFormat="1" ht="12.75" customHeight="1" hidden="1">
      <c r="A12" s="94" t="s">
        <v>433</v>
      </c>
      <c r="B12" s="77">
        <v>15461</v>
      </c>
      <c r="C12" s="77">
        <v>7867</v>
      </c>
      <c r="D12" s="77">
        <v>7594</v>
      </c>
      <c r="E12" s="382">
        <v>15387</v>
      </c>
      <c r="F12" s="158">
        <v>7865</v>
      </c>
      <c r="G12" s="158">
        <v>7522</v>
      </c>
      <c r="H12" s="158">
        <v>2726</v>
      </c>
      <c r="I12" s="158">
        <v>2628</v>
      </c>
      <c r="J12" s="158">
        <v>2630</v>
      </c>
      <c r="K12" s="158">
        <v>2487</v>
      </c>
      <c r="L12" s="158">
        <v>2509</v>
      </c>
      <c r="M12" s="158">
        <v>2407</v>
      </c>
      <c r="N12" s="158">
        <v>74</v>
      </c>
      <c r="O12" s="158">
        <v>2</v>
      </c>
      <c r="P12" s="158">
        <v>72</v>
      </c>
      <c r="Q12" s="94" t="s">
        <v>429</v>
      </c>
    </row>
    <row r="13" spans="1:17" s="28" customFormat="1" ht="12.75" customHeight="1" hidden="1">
      <c r="A13" s="94" t="s">
        <v>427</v>
      </c>
      <c r="B13" s="77">
        <v>15316</v>
      </c>
      <c r="C13" s="77">
        <v>7732</v>
      </c>
      <c r="D13" s="77">
        <v>7584</v>
      </c>
      <c r="E13" s="382">
        <v>15242</v>
      </c>
      <c r="F13" s="158">
        <v>7727</v>
      </c>
      <c r="G13" s="158">
        <v>7515</v>
      </c>
      <c r="H13" s="158">
        <v>2615</v>
      </c>
      <c r="I13" s="158">
        <v>2570</v>
      </c>
      <c r="J13" s="158">
        <v>2563</v>
      </c>
      <c r="K13" s="158">
        <v>2519</v>
      </c>
      <c r="L13" s="158">
        <v>2549</v>
      </c>
      <c r="M13" s="158">
        <v>2426</v>
      </c>
      <c r="N13" s="158">
        <v>74</v>
      </c>
      <c r="O13" s="158">
        <v>5</v>
      </c>
      <c r="P13" s="158">
        <v>69</v>
      </c>
      <c r="Q13" s="94" t="s">
        <v>431</v>
      </c>
    </row>
    <row r="14" spans="1:17" s="28" customFormat="1" ht="12.75" customHeight="1">
      <c r="A14" s="94" t="s">
        <v>508</v>
      </c>
      <c r="B14" s="100">
        <v>15033</v>
      </c>
      <c r="C14" s="100">
        <v>7503</v>
      </c>
      <c r="D14" s="100">
        <v>7530</v>
      </c>
      <c r="E14" s="468">
        <v>14971</v>
      </c>
      <c r="F14" s="267">
        <v>7500</v>
      </c>
      <c r="G14" s="267">
        <v>7471</v>
      </c>
      <c r="H14" s="267">
        <v>2548</v>
      </c>
      <c r="I14" s="267">
        <v>2542</v>
      </c>
      <c r="J14" s="267">
        <v>2486</v>
      </c>
      <c r="K14" s="267">
        <v>2486</v>
      </c>
      <c r="L14" s="267">
        <v>2466</v>
      </c>
      <c r="M14" s="267">
        <v>2467</v>
      </c>
      <c r="N14" s="267">
        <v>62</v>
      </c>
      <c r="O14" s="267">
        <v>3</v>
      </c>
      <c r="P14" s="267">
        <v>59</v>
      </c>
      <c r="Q14" s="94" t="s">
        <v>516</v>
      </c>
    </row>
    <row r="15" spans="1:17" s="54" customFormat="1" ht="12.75" customHeight="1">
      <c r="A15" s="94" t="s">
        <v>428</v>
      </c>
      <c r="B15" s="100">
        <v>14793</v>
      </c>
      <c r="C15" s="267">
        <v>7425</v>
      </c>
      <c r="D15" s="267">
        <v>7368</v>
      </c>
      <c r="E15" s="468">
        <v>14754</v>
      </c>
      <c r="F15" s="267">
        <v>7423</v>
      </c>
      <c r="G15" s="267">
        <v>7331</v>
      </c>
      <c r="H15" s="267">
        <v>2579</v>
      </c>
      <c r="I15" s="267">
        <v>2492</v>
      </c>
      <c r="J15" s="267">
        <v>2420</v>
      </c>
      <c r="K15" s="267">
        <v>2304</v>
      </c>
      <c r="L15" s="267">
        <v>2424</v>
      </c>
      <c r="M15" s="267">
        <v>2404</v>
      </c>
      <c r="N15" s="267">
        <v>39</v>
      </c>
      <c r="O15" s="267">
        <v>2</v>
      </c>
      <c r="P15" s="267">
        <v>37</v>
      </c>
      <c r="Q15" s="94" t="s">
        <v>428</v>
      </c>
    </row>
    <row r="16" spans="1:17" s="54" customFormat="1" ht="12.75" customHeight="1">
      <c r="A16" s="94" t="s">
        <v>452</v>
      </c>
      <c r="B16" s="100">
        <v>14572</v>
      </c>
      <c r="C16" s="267">
        <v>7267</v>
      </c>
      <c r="D16" s="267">
        <v>7305</v>
      </c>
      <c r="E16" s="468">
        <v>14525</v>
      </c>
      <c r="F16" s="267">
        <v>7264</v>
      </c>
      <c r="G16" s="267">
        <v>7261</v>
      </c>
      <c r="H16" s="267">
        <v>2463</v>
      </c>
      <c r="I16" s="267">
        <v>2507</v>
      </c>
      <c r="J16" s="267">
        <v>2448</v>
      </c>
      <c r="K16" s="267">
        <v>2375</v>
      </c>
      <c r="L16" s="267">
        <v>2353</v>
      </c>
      <c r="M16" s="267">
        <v>2379</v>
      </c>
      <c r="N16" s="267">
        <v>47</v>
      </c>
      <c r="O16" s="267">
        <v>3</v>
      </c>
      <c r="P16" s="267">
        <v>44</v>
      </c>
      <c r="Q16" s="94" t="s">
        <v>452</v>
      </c>
    </row>
    <row r="17" spans="1:17" s="54" customFormat="1" ht="12.75" customHeight="1">
      <c r="A17" s="94" t="s">
        <v>453</v>
      </c>
      <c r="B17" s="100">
        <v>14321</v>
      </c>
      <c r="C17" s="267">
        <v>7183</v>
      </c>
      <c r="D17" s="267">
        <v>7138</v>
      </c>
      <c r="E17" s="468">
        <v>14284</v>
      </c>
      <c r="F17" s="267">
        <v>7182</v>
      </c>
      <c r="G17" s="267">
        <v>7102</v>
      </c>
      <c r="H17" s="267">
        <v>2453</v>
      </c>
      <c r="I17" s="267">
        <v>2404</v>
      </c>
      <c r="J17" s="267">
        <v>2348</v>
      </c>
      <c r="K17" s="267">
        <v>2390</v>
      </c>
      <c r="L17" s="267">
        <v>2381</v>
      </c>
      <c r="M17" s="267">
        <v>2308</v>
      </c>
      <c r="N17" s="267">
        <v>37</v>
      </c>
      <c r="O17" s="267">
        <v>1</v>
      </c>
      <c r="P17" s="267">
        <v>36</v>
      </c>
      <c r="Q17" s="94" t="s">
        <v>453</v>
      </c>
    </row>
    <row r="18" spans="1:17" s="54" customFormat="1" ht="12.75" customHeight="1">
      <c r="A18" s="107" t="s">
        <v>507</v>
      </c>
      <c r="B18" s="357">
        <f>SUM(C18:D18)</f>
        <v>14124</v>
      </c>
      <c r="C18" s="472">
        <v>7121</v>
      </c>
      <c r="D18" s="472">
        <v>7003</v>
      </c>
      <c r="E18" s="473">
        <v>14075</v>
      </c>
      <c r="F18" s="472">
        <v>7114</v>
      </c>
      <c r="G18" s="472">
        <v>6961</v>
      </c>
      <c r="H18" s="472">
        <v>2508</v>
      </c>
      <c r="I18" s="472">
        <v>2356</v>
      </c>
      <c r="J18" s="472">
        <v>2315</v>
      </c>
      <c r="K18" s="472">
        <v>2282</v>
      </c>
      <c r="L18" s="472">
        <v>2291</v>
      </c>
      <c r="M18" s="472">
        <v>2323</v>
      </c>
      <c r="N18" s="472">
        <v>49</v>
      </c>
      <c r="O18" s="472">
        <v>7</v>
      </c>
      <c r="P18" s="472">
        <v>42</v>
      </c>
      <c r="Q18" s="107" t="s">
        <v>507</v>
      </c>
    </row>
    <row r="19" spans="1:17" s="28" customFormat="1" ht="7.5" customHeight="1">
      <c r="A19" s="161"/>
      <c r="B19" s="472"/>
      <c r="C19" s="472"/>
      <c r="D19" s="472"/>
      <c r="E19" s="473"/>
      <c r="F19" s="472"/>
      <c r="G19" s="472"/>
      <c r="H19" s="472"/>
      <c r="I19" s="472"/>
      <c r="J19" s="472"/>
      <c r="K19" s="472"/>
      <c r="L19" s="472"/>
      <c r="M19" s="472"/>
      <c r="N19" s="472"/>
      <c r="O19" s="472"/>
      <c r="P19" s="472"/>
      <c r="Q19" s="161"/>
    </row>
    <row r="20" spans="1:17" s="55" customFormat="1" ht="15" customHeight="1">
      <c r="A20" s="162" t="s">
        <v>379</v>
      </c>
      <c r="B20" s="423">
        <f>B22+B35</f>
        <v>10324</v>
      </c>
      <c r="C20" s="423">
        <v>5143</v>
      </c>
      <c r="D20" s="423">
        <v>5181</v>
      </c>
      <c r="E20" s="424">
        <v>10324</v>
      </c>
      <c r="F20" s="458">
        <v>5143</v>
      </c>
      <c r="G20" s="458">
        <v>5181</v>
      </c>
      <c r="H20" s="458">
        <v>1780</v>
      </c>
      <c r="I20" s="458">
        <v>1719</v>
      </c>
      <c r="J20" s="423">
        <v>1693</v>
      </c>
      <c r="K20" s="423">
        <v>1692</v>
      </c>
      <c r="L20" s="423">
        <v>1670</v>
      </c>
      <c r="M20" s="423">
        <v>1770</v>
      </c>
      <c r="N20" s="423">
        <v>0</v>
      </c>
      <c r="O20" s="423">
        <v>0</v>
      </c>
      <c r="P20" s="423">
        <v>0</v>
      </c>
      <c r="Q20" s="162" t="s">
        <v>379</v>
      </c>
    </row>
    <row r="21" spans="1:17" s="24" customFormat="1" ht="8.25" customHeight="1">
      <c r="A21" s="163"/>
      <c r="B21" s="164"/>
      <c r="C21" s="164"/>
      <c r="D21" s="164"/>
      <c r="E21" s="384"/>
      <c r="F21" s="312"/>
      <c r="G21" s="312"/>
      <c r="H21" s="158"/>
      <c r="I21" s="158"/>
      <c r="J21" s="158"/>
      <c r="K21" s="158"/>
      <c r="L21" s="158"/>
      <c r="M21" s="158"/>
      <c r="N21" s="158"/>
      <c r="O21" s="158"/>
      <c r="P21" s="158"/>
      <c r="Q21" s="163"/>
    </row>
    <row r="22" spans="1:17" s="55" customFormat="1" ht="12.75" customHeight="1">
      <c r="A22" s="165" t="s">
        <v>145</v>
      </c>
      <c r="B22" s="462">
        <f>SUM(B23:B33)</f>
        <v>9958</v>
      </c>
      <c r="C22" s="463">
        <v>4942</v>
      </c>
      <c r="D22" s="463">
        <v>5016</v>
      </c>
      <c r="E22" s="465">
        <v>9958</v>
      </c>
      <c r="F22" s="466">
        <v>4942</v>
      </c>
      <c r="G22" s="466">
        <v>5016</v>
      </c>
      <c r="H22" s="466">
        <v>1683</v>
      </c>
      <c r="I22" s="466">
        <v>1629</v>
      </c>
      <c r="J22" s="462">
        <v>1644</v>
      </c>
      <c r="K22" s="462">
        <v>1644</v>
      </c>
      <c r="L22" s="462">
        <v>1615</v>
      </c>
      <c r="M22" s="462">
        <v>1743</v>
      </c>
      <c r="N22" s="462">
        <v>0</v>
      </c>
      <c r="O22" s="462">
        <v>0</v>
      </c>
      <c r="P22" s="462">
        <v>0</v>
      </c>
      <c r="Q22" s="165" t="s">
        <v>145</v>
      </c>
    </row>
    <row r="23" spans="1:17" s="24" customFormat="1" ht="12.75" customHeight="1">
      <c r="A23" s="167" t="s">
        <v>146</v>
      </c>
      <c r="B23" s="266">
        <f>+C23+D23</f>
        <v>5929</v>
      </c>
      <c r="C23" s="266">
        <v>2770</v>
      </c>
      <c r="D23" s="266">
        <v>3159</v>
      </c>
      <c r="E23" s="451">
        <v>5929</v>
      </c>
      <c r="F23" s="467">
        <v>2770</v>
      </c>
      <c r="G23" s="467">
        <v>3159</v>
      </c>
      <c r="H23" s="478">
        <v>958</v>
      </c>
      <c r="I23" s="467">
        <v>1018</v>
      </c>
      <c r="J23" s="478">
        <v>919</v>
      </c>
      <c r="K23" s="266">
        <v>1033</v>
      </c>
      <c r="L23" s="478">
        <v>893</v>
      </c>
      <c r="M23" s="266">
        <v>1108</v>
      </c>
      <c r="N23" s="267">
        <v>0</v>
      </c>
      <c r="O23" s="267">
        <v>0</v>
      </c>
      <c r="P23" s="267">
        <v>0</v>
      </c>
      <c r="Q23" s="167" t="s">
        <v>146</v>
      </c>
    </row>
    <row r="24" spans="1:17" s="24" customFormat="1" ht="12.75" customHeight="1">
      <c r="A24" s="167" t="s">
        <v>147</v>
      </c>
      <c r="B24" s="266">
        <f aca="true" t="shared" si="0" ref="B24:B33">+C24+D24</f>
        <v>479</v>
      </c>
      <c r="C24" s="266">
        <v>239</v>
      </c>
      <c r="D24" s="266">
        <v>240</v>
      </c>
      <c r="E24" s="451">
        <v>479</v>
      </c>
      <c r="F24" s="467">
        <v>239</v>
      </c>
      <c r="G24" s="467">
        <v>240</v>
      </c>
      <c r="H24" s="478">
        <v>73</v>
      </c>
      <c r="I24" s="467">
        <v>78</v>
      </c>
      <c r="J24" s="478">
        <v>83</v>
      </c>
      <c r="K24" s="266">
        <v>86</v>
      </c>
      <c r="L24" s="478">
        <v>83</v>
      </c>
      <c r="M24" s="266">
        <v>76</v>
      </c>
      <c r="N24" s="267">
        <v>0</v>
      </c>
      <c r="O24" s="267">
        <v>0</v>
      </c>
      <c r="P24" s="267">
        <v>0</v>
      </c>
      <c r="Q24" s="167" t="s">
        <v>147</v>
      </c>
    </row>
    <row r="25" spans="1:17" s="24" customFormat="1" ht="12.75" customHeight="1">
      <c r="A25" s="167" t="s">
        <v>148</v>
      </c>
      <c r="B25" s="266">
        <f t="shared" si="0"/>
        <v>1231</v>
      </c>
      <c r="C25" s="266">
        <v>1157</v>
      </c>
      <c r="D25" s="266">
        <v>74</v>
      </c>
      <c r="E25" s="451">
        <v>1231</v>
      </c>
      <c r="F25" s="467">
        <v>1157</v>
      </c>
      <c r="G25" s="467">
        <v>74</v>
      </c>
      <c r="H25" s="478">
        <v>370</v>
      </c>
      <c r="I25" s="467">
        <v>27</v>
      </c>
      <c r="J25" s="478">
        <v>397</v>
      </c>
      <c r="K25" s="266">
        <v>18</v>
      </c>
      <c r="L25" s="478">
        <v>390</v>
      </c>
      <c r="M25" s="266">
        <v>29</v>
      </c>
      <c r="N25" s="267">
        <v>0</v>
      </c>
      <c r="O25" s="267">
        <v>0</v>
      </c>
      <c r="P25" s="267">
        <v>0</v>
      </c>
      <c r="Q25" s="167" t="s">
        <v>148</v>
      </c>
    </row>
    <row r="26" spans="1:17" s="24" customFormat="1" ht="12.75" customHeight="1">
      <c r="A26" s="167" t="s">
        <v>149</v>
      </c>
      <c r="B26" s="266">
        <f t="shared" si="0"/>
        <v>842</v>
      </c>
      <c r="C26" s="266">
        <v>248</v>
      </c>
      <c r="D26" s="266">
        <v>594</v>
      </c>
      <c r="E26" s="451">
        <v>842</v>
      </c>
      <c r="F26" s="467">
        <v>248</v>
      </c>
      <c r="G26" s="467">
        <v>594</v>
      </c>
      <c r="H26" s="478">
        <v>90</v>
      </c>
      <c r="I26" s="467">
        <v>206</v>
      </c>
      <c r="J26" s="478">
        <v>74</v>
      </c>
      <c r="K26" s="266">
        <v>183</v>
      </c>
      <c r="L26" s="478">
        <v>84</v>
      </c>
      <c r="M26" s="266">
        <v>205</v>
      </c>
      <c r="N26" s="267">
        <v>0</v>
      </c>
      <c r="O26" s="267">
        <v>0</v>
      </c>
      <c r="P26" s="267">
        <v>0</v>
      </c>
      <c r="Q26" s="167" t="s">
        <v>149</v>
      </c>
    </row>
    <row r="27" spans="1:17" s="24" customFormat="1" ht="12.75" customHeight="1">
      <c r="A27" s="167" t="s">
        <v>150</v>
      </c>
      <c r="B27" s="266">
        <f t="shared" si="0"/>
        <v>150</v>
      </c>
      <c r="C27" s="266">
        <v>92</v>
      </c>
      <c r="D27" s="266">
        <v>58</v>
      </c>
      <c r="E27" s="451">
        <v>150</v>
      </c>
      <c r="F27" s="467">
        <v>92</v>
      </c>
      <c r="G27" s="467">
        <v>58</v>
      </c>
      <c r="H27" s="478">
        <v>32</v>
      </c>
      <c r="I27" s="467">
        <v>16</v>
      </c>
      <c r="J27" s="478">
        <v>25</v>
      </c>
      <c r="K27" s="266">
        <v>17</v>
      </c>
      <c r="L27" s="478">
        <v>35</v>
      </c>
      <c r="M27" s="266">
        <v>25</v>
      </c>
      <c r="N27" s="267">
        <v>0</v>
      </c>
      <c r="O27" s="267">
        <v>0</v>
      </c>
      <c r="P27" s="267">
        <v>0</v>
      </c>
      <c r="Q27" s="167" t="s">
        <v>150</v>
      </c>
    </row>
    <row r="28" spans="1:17" s="24" customFormat="1" ht="12.75" customHeight="1">
      <c r="A28" s="167" t="s">
        <v>151</v>
      </c>
      <c r="B28" s="266">
        <f t="shared" si="0"/>
        <v>312</v>
      </c>
      <c r="C28" s="266">
        <v>17</v>
      </c>
      <c r="D28" s="266">
        <v>295</v>
      </c>
      <c r="E28" s="451">
        <v>312</v>
      </c>
      <c r="F28" s="467">
        <v>17</v>
      </c>
      <c r="G28" s="467">
        <v>295</v>
      </c>
      <c r="H28" s="467">
        <v>7</v>
      </c>
      <c r="I28" s="467">
        <v>95</v>
      </c>
      <c r="J28" s="266">
        <v>8</v>
      </c>
      <c r="K28" s="266">
        <v>98</v>
      </c>
      <c r="L28" s="266">
        <v>2</v>
      </c>
      <c r="M28" s="266">
        <v>102</v>
      </c>
      <c r="N28" s="267">
        <v>0</v>
      </c>
      <c r="O28" s="267">
        <v>0</v>
      </c>
      <c r="P28" s="267">
        <v>0</v>
      </c>
      <c r="Q28" s="167" t="s">
        <v>151</v>
      </c>
    </row>
    <row r="29" spans="1:17" s="24" customFormat="1" ht="12.75" customHeight="1" hidden="1">
      <c r="A29" s="167" t="s">
        <v>434</v>
      </c>
      <c r="B29" s="266">
        <f>+C29+D29</f>
        <v>0</v>
      </c>
      <c r="C29" s="266">
        <v>0</v>
      </c>
      <c r="D29" s="266">
        <v>0</v>
      </c>
      <c r="E29" s="451">
        <v>0</v>
      </c>
      <c r="F29" s="467">
        <v>0</v>
      </c>
      <c r="G29" s="467">
        <v>0</v>
      </c>
      <c r="H29" s="467">
        <v>0</v>
      </c>
      <c r="I29" s="467">
        <v>0</v>
      </c>
      <c r="J29" s="266">
        <v>0</v>
      </c>
      <c r="K29" s="266">
        <v>0</v>
      </c>
      <c r="L29" s="266">
        <v>0</v>
      </c>
      <c r="M29" s="266">
        <v>0</v>
      </c>
      <c r="N29" s="267">
        <v>0</v>
      </c>
      <c r="O29" s="267">
        <v>0</v>
      </c>
      <c r="P29" s="267">
        <v>0</v>
      </c>
      <c r="Q29" s="167" t="s">
        <v>434</v>
      </c>
    </row>
    <row r="30" spans="1:17" s="24" customFormat="1" ht="12.75" customHeight="1">
      <c r="A30" s="167" t="s">
        <v>152</v>
      </c>
      <c r="B30" s="266">
        <f t="shared" si="0"/>
        <v>114</v>
      </c>
      <c r="C30" s="266">
        <v>83</v>
      </c>
      <c r="D30" s="266">
        <v>31</v>
      </c>
      <c r="E30" s="451">
        <v>114</v>
      </c>
      <c r="F30" s="467">
        <v>83</v>
      </c>
      <c r="G30" s="467">
        <v>31</v>
      </c>
      <c r="H30" s="478">
        <v>31</v>
      </c>
      <c r="I30" s="467">
        <v>6</v>
      </c>
      <c r="J30" s="266">
        <v>26</v>
      </c>
      <c r="K30" s="266">
        <v>12</v>
      </c>
      <c r="L30" s="266">
        <v>26</v>
      </c>
      <c r="M30" s="266">
        <v>13</v>
      </c>
      <c r="N30" s="267">
        <v>0</v>
      </c>
      <c r="O30" s="267">
        <v>0</v>
      </c>
      <c r="P30" s="267">
        <v>0</v>
      </c>
      <c r="Q30" s="167" t="s">
        <v>152</v>
      </c>
    </row>
    <row r="31" spans="1:17" s="24" customFormat="1" ht="12.75" customHeight="1">
      <c r="A31" s="167" t="s">
        <v>153</v>
      </c>
      <c r="B31" s="266">
        <f t="shared" si="0"/>
        <v>73</v>
      </c>
      <c r="C31" s="266">
        <v>15</v>
      </c>
      <c r="D31" s="266">
        <v>58</v>
      </c>
      <c r="E31" s="451">
        <v>73</v>
      </c>
      <c r="F31" s="467">
        <v>15</v>
      </c>
      <c r="G31" s="467">
        <v>58</v>
      </c>
      <c r="H31" s="467">
        <v>7</v>
      </c>
      <c r="I31" s="467">
        <v>15</v>
      </c>
      <c r="J31" s="266">
        <v>5</v>
      </c>
      <c r="K31" s="266">
        <v>21</v>
      </c>
      <c r="L31" s="266">
        <v>3</v>
      </c>
      <c r="M31" s="266">
        <v>22</v>
      </c>
      <c r="N31" s="267">
        <v>0</v>
      </c>
      <c r="O31" s="267">
        <v>0</v>
      </c>
      <c r="P31" s="267">
        <v>0</v>
      </c>
      <c r="Q31" s="167" t="s">
        <v>153</v>
      </c>
    </row>
    <row r="32" spans="1:17" s="24" customFormat="1" ht="12.75" customHeight="1">
      <c r="A32" s="167" t="s">
        <v>391</v>
      </c>
      <c r="B32" s="266">
        <f t="shared" si="0"/>
        <v>706</v>
      </c>
      <c r="C32" s="266">
        <v>251</v>
      </c>
      <c r="D32" s="266">
        <v>455</v>
      </c>
      <c r="E32" s="451">
        <v>706</v>
      </c>
      <c r="F32" s="467">
        <v>251</v>
      </c>
      <c r="G32" s="467">
        <v>455</v>
      </c>
      <c r="H32" s="478">
        <v>95</v>
      </c>
      <c r="I32" s="467">
        <v>147</v>
      </c>
      <c r="J32" s="478">
        <v>83</v>
      </c>
      <c r="K32" s="266">
        <v>159</v>
      </c>
      <c r="L32" s="478">
        <v>73</v>
      </c>
      <c r="M32" s="266">
        <v>149</v>
      </c>
      <c r="N32" s="267">
        <v>0</v>
      </c>
      <c r="O32" s="267">
        <v>0</v>
      </c>
      <c r="P32" s="267">
        <v>0</v>
      </c>
      <c r="Q32" s="167" t="s">
        <v>391</v>
      </c>
    </row>
    <row r="33" spans="1:17" s="24" customFormat="1" ht="12.75" customHeight="1">
      <c r="A33" s="167" t="s">
        <v>154</v>
      </c>
      <c r="B33" s="266">
        <f t="shared" si="0"/>
        <v>122</v>
      </c>
      <c r="C33" s="266">
        <v>70</v>
      </c>
      <c r="D33" s="266">
        <v>52</v>
      </c>
      <c r="E33" s="451">
        <v>122</v>
      </c>
      <c r="F33" s="467">
        <v>70</v>
      </c>
      <c r="G33" s="467">
        <v>52</v>
      </c>
      <c r="H33" s="467">
        <v>20</v>
      </c>
      <c r="I33" s="467">
        <v>21</v>
      </c>
      <c r="J33" s="266">
        <v>24</v>
      </c>
      <c r="K33" s="266">
        <v>17</v>
      </c>
      <c r="L33" s="266">
        <v>26</v>
      </c>
      <c r="M33" s="266">
        <v>14</v>
      </c>
      <c r="N33" s="267">
        <v>0</v>
      </c>
      <c r="O33" s="267">
        <v>0</v>
      </c>
      <c r="P33" s="267">
        <v>0</v>
      </c>
      <c r="Q33" s="167" t="s">
        <v>154</v>
      </c>
    </row>
    <row r="34" spans="1:17" s="28" customFormat="1" ht="7.5" customHeight="1">
      <c r="A34" s="47"/>
      <c r="B34" s="267"/>
      <c r="C34" s="267"/>
      <c r="D34" s="267"/>
      <c r="E34" s="468"/>
      <c r="F34" s="267"/>
      <c r="G34" s="267"/>
      <c r="H34" s="267"/>
      <c r="I34" s="267"/>
      <c r="J34" s="267"/>
      <c r="K34" s="266"/>
      <c r="L34" s="267"/>
      <c r="M34" s="266"/>
      <c r="N34" s="267"/>
      <c r="O34" s="267"/>
      <c r="P34" s="267"/>
      <c r="Q34" s="47"/>
    </row>
    <row r="35" spans="1:17" s="55" customFormat="1" ht="15" customHeight="1">
      <c r="A35" s="165" t="s">
        <v>513</v>
      </c>
      <c r="B35" s="462">
        <f>SUM(B36:B37)</f>
        <v>366</v>
      </c>
      <c r="C35" s="462">
        <v>201</v>
      </c>
      <c r="D35" s="462">
        <v>165</v>
      </c>
      <c r="E35" s="465">
        <v>366</v>
      </c>
      <c r="F35" s="466">
        <v>201</v>
      </c>
      <c r="G35" s="466">
        <v>165</v>
      </c>
      <c r="H35" s="466">
        <v>97</v>
      </c>
      <c r="I35" s="466">
        <v>90</v>
      </c>
      <c r="J35" s="462">
        <v>49</v>
      </c>
      <c r="K35" s="462">
        <v>48</v>
      </c>
      <c r="L35" s="462">
        <v>55</v>
      </c>
      <c r="M35" s="462">
        <v>27</v>
      </c>
      <c r="N35" s="462">
        <v>0</v>
      </c>
      <c r="O35" s="462">
        <v>0</v>
      </c>
      <c r="P35" s="462">
        <v>0</v>
      </c>
      <c r="Q35" s="165" t="s">
        <v>155</v>
      </c>
    </row>
    <row r="36" spans="1:17" s="24" customFormat="1" ht="12.75" customHeight="1">
      <c r="A36" s="167" t="s">
        <v>146</v>
      </c>
      <c r="B36" s="266">
        <f>+C36+D36</f>
        <v>65</v>
      </c>
      <c r="C36" s="266">
        <v>36</v>
      </c>
      <c r="D36" s="266">
        <v>29</v>
      </c>
      <c r="E36" s="451">
        <v>65</v>
      </c>
      <c r="F36" s="467">
        <v>36</v>
      </c>
      <c r="G36" s="467">
        <v>29</v>
      </c>
      <c r="H36" s="267">
        <v>9</v>
      </c>
      <c r="I36" s="467">
        <v>8</v>
      </c>
      <c r="J36" s="267">
        <v>10</v>
      </c>
      <c r="K36" s="266">
        <v>16</v>
      </c>
      <c r="L36" s="267">
        <v>17</v>
      </c>
      <c r="M36" s="266">
        <v>5</v>
      </c>
      <c r="N36" s="267">
        <v>0</v>
      </c>
      <c r="O36" s="267">
        <v>0</v>
      </c>
      <c r="P36" s="267">
        <v>0</v>
      </c>
      <c r="Q36" s="167" t="s">
        <v>392</v>
      </c>
    </row>
    <row r="37" spans="1:17" s="24" customFormat="1" ht="12.75" customHeight="1">
      <c r="A37" s="167" t="s">
        <v>391</v>
      </c>
      <c r="B37" s="266">
        <f>+C37+D37</f>
        <v>301</v>
      </c>
      <c r="C37" s="266">
        <v>165</v>
      </c>
      <c r="D37" s="266">
        <v>136</v>
      </c>
      <c r="E37" s="451">
        <v>301</v>
      </c>
      <c r="F37" s="467">
        <v>165</v>
      </c>
      <c r="G37" s="467">
        <v>136</v>
      </c>
      <c r="H37" s="267">
        <v>88</v>
      </c>
      <c r="I37" s="467">
        <v>82</v>
      </c>
      <c r="J37" s="267">
        <v>39</v>
      </c>
      <c r="K37" s="266">
        <v>32</v>
      </c>
      <c r="L37" s="267">
        <v>38</v>
      </c>
      <c r="M37" s="266">
        <v>22</v>
      </c>
      <c r="N37" s="267">
        <v>0</v>
      </c>
      <c r="O37" s="267">
        <v>0</v>
      </c>
      <c r="P37" s="267">
        <v>0</v>
      </c>
      <c r="Q37" s="167" t="s">
        <v>391</v>
      </c>
    </row>
    <row r="38" spans="1:17" s="28" customFormat="1" ht="7.5" customHeight="1">
      <c r="A38" s="169"/>
      <c r="B38" s="267"/>
      <c r="C38" s="267"/>
      <c r="D38" s="267"/>
      <c r="E38" s="468"/>
      <c r="F38" s="267"/>
      <c r="G38" s="467"/>
      <c r="H38" s="267"/>
      <c r="I38" s="267"/>
      <c r="J38" s="267"/>
      <c r="K38" s="267"/>
      <c r="L38" s="267"/>
      <c r="M38" s="267"/>
      <c r="N38" s="267"/>
      <c r="O38" s="267"/>
      <c r="P38" s="267"/>
      <c r="Q38" s="169"/>
    </row>
    <row r="39" spans="1:17" s="55" customFormat="1" ht="15" customHeight="1">
      <c r="A39" s="162" t="s">
        <v>380</v>
      </c>
      <c r="B39" s="423">
        <f>B41</f>
        <v>3800</v>
      </c>
      <c r="C39" s="423">
        <v>1978</v>
      </c>
      <c r="D39" s="423">
        <v>1822</v>
      </c>
      <c r="E39" s="424">
        <v>3751</v>
      </c>
      <c r="F39" s="458">
        <v>1971</v>
      </c>
      <c r="G39" s="458">
        <v>1780</v>
      </c>
      <c r="H39" s="458">
        <v>728</v>
      </c>
      <c r="I39" s="458">
        <v>637</v>
      </c>
      <c r="J39" s="423">
        <v>622</v>
      </c>
      <c r="K39" s="423">
        <v>590</v>
      </c>
      <c r="L39" s="423">
        <v>621</v>
      </c>
      <c r="M39" s="423">
        <v>553</v>
      </c>
      <c r="N39" s="423">
        <v>49</v>
      </c>
      <c r="O39" s="423">
        <v>7</v>
      </c>
      <c r="P39" s="423">
        <v>42</v>
      </c>
      <c r="Q39" s="162" t="s">
        <v>380</v>
      </c>
    </row>
    <row r="40" spans="1:17" s="55" customFormat="1" ht="7.5" customHeight="1">
      <c r="A40" s="165"/>
      <c r="B40" s="464"/>
      <c r="C40" s="464"/>
      <c r="D40" s="464"/>
      <c r="E40" s="469"/>
      <c r="F40" s="470"/>
      <c r="G40" s="470"/>
      <c r="H40" s="471"/>
      <c r="I40" s="471"/>
      <c r="J40" s="471"/>
      <c r="K40" s="471"/>
      <c r="L40" s="471"/>
      <c r="M40" s="471"/>
      <c r="N40" s="471"/>
      <c r="O40" s="471"/>
      <c r="P40" s="471"/>
      <c r="Q40" s="165"/>
    </row>
    <row r="41" spans="1:17" s="55" customFormat="1" ht="12.75" customHeight="1">
      <c r="A41" s="165" t="s">
        <v>145</v>
      </c>
      <c r="B41" s="462">
        <f>SUM(B42:B44)</f>
        <v>3800</v>
      </c>
      <c r="C41" s="462">
        <v>1978</v>
      </c>
      <c r="D41" s="462">
        <v>1822</v>
      </c>
      <c r="E41" s="465">
        <v>3751</v>
      </c>
      <c r="F41" s="466">
        <v>1971</v>
      </c>
      <c r="G41" s="466">
        <v>1780</v>
      </c>
      <c r="H41" s="466">
        <v>728</v>
      </c>
      <c r="I41" s="466">
        <v>637</v>
      </c>
      <c r="J41" s="462">
        <v>622</v>
      </c>
      <c r="K41" s="462">
        <v>590</v>
      </c>
      <c r="L41" s="462">
        <v>621</v>
      </c>
      <c r="M41" s="462">
        <v>553</v>
      </c>
      <c r="N41" s="462">
        <v>49</v>
      </c>
      <c r="O41" s="462">
        <v>7</v>
      </c>
      <c r="P41" s="462">
        <v>42</v>
      </c>
      <c r="Q41" s="165" t="s">
        <v>145</v>
      </c>
    </row>
    <row r="42" spans="1:17" s="24" customFormat="1" ht="12.75" customHeight="1">
      <c r="A42" s="167" t="s">
        <v>146</v>
      </c>
      <c r="B42" s="266">
        <f>+C42+D42</f>
        <v>3568</v>
      </c>
      <c r="C42" s="266">
        <v>1944</v>
      </c>
      <c r="D42" s="266">
        <v>1624</v>
      </c>
      <c r="E42" s="451">
        <v>3568</v>
      </c>
      <c r="F42" s="467">
        <v>1944</v>
      </c>
      <c r="G42" s="467">
        <v>1624</v>
      </c>
      <c r="H42" s="478">
        <v>721</v>
      </c>
      <c r="I42" s="467">
        <v>606</v>
      </c>
      <c r="J42" s="478">
        <v>608</v>
      </c>
      <c r="K42" s="266">
        <v>527</v>
      </c>
      <c r="L42" s="478">
        <v>615</v>
      </c>
      <c r="M42" s="266">
        <v>491</v>
      </c>
      <c r="N42" s="267">
        <v>0</v>
      </c>
      <c r="O42" s="267">
        <v>0</v>
      </c>
      <c r="P42" s="267">
        <v>0</v>
      </c>
      <c r="Q42" s="167" t="s">
        <v>146</v>
      </c>
    </row>
    <row r="43" spans="1:17" s="24" customFormat="1" ht="12.75" customHeight="1">
      <c r="A43" s="167" t="s">
        <v>151</v>
      </c>
      <c r="B43" s="266">
        <f>+C43+D43</f>
        <v>110</v>
      </c>
      <c r="C43" s="266">
        <v>19</v>
      </c>
      <c r="D43" s="266">
        <v>91</v>
      </c>
      <c r="E43" s="451">
        <v>110</v>
      </c>
      <c r="F43" s="467">
        <v>19</v>
      </c>
      <c r="G43" s="467">
        <v>91</v>
      </c>
      <c r="H43" s="267">
        <v>6</v>
      </c>
      <c r="I43" s="467">
        <v>9</v>
      </c>
      <c r="J43" s="267">
        <v>10</v>
      </c>
      <c r="K43" s="266">
        <v>40</v>
      </c>
      <c r="L43" s="267">
        <v>3</v>
      </c>
      <c r="M43" s="266">
        <v>42</v>
      </c>
      <c r="N43" s="267">
        <v>0</v>
      </c>
      <c r="O43" s="267">
        <v>0</v>
      </c>
      <c r="P43" s="267">
        <v>0</v>
      </c>
      <c r="Q43" s="167" t="s">
        <v>151</v>
      </c>
    </row>
    <row r="44" spans="1:17" s="24" customFormat="1" ht="12.75" customHeight="1">
      <c r="A44" s="167" t="s">
        <v>156</v>
      </c>
      <c r="B44" s="266">
        <f>+C44+D44</f>
        <v>122</v>
      </c>
      <c r="C44" s="266">
        <v>15</v>
      </c>
      <c r="D44" s="266">
        <v>107</v>
      </c>
      <c r="E44" s="451">
        <v>73</v>
      </c>
      <c r="F44" s="467">
        <v>8</v>
      </c>
      <c r="G44" s="467">
        <v>65</v>
      </c>
      <c r="H44" s="267">
        <v>1</v>
      </c>
      <c r="I44" s="467">
        <v>22</v>
      </c>
      <c r="J44" s="267">
        <v>4</v>
      </c>
      <c r="K44" s="266">
        <v>23</v>
      </c>
      <c r="L44" s="267">
        <v>3</v>
      </c>
      <c r="M44" s="266">
        <v>20</v>
      </c>
      <c r="N44" s="267">
        <v>49</v>
      </c>
      <c r="O44" s="267">
        <v>7</v>
      </c>
      <c r="P44" s="267">
        <v>42</v>
      </c>
      <c r="Q44" s="167" t="s">
        <v>156</v>
      </c>
    </row>
    <row r="45" spans="1:17" s="24" customFormat="1" ht="12.75" customHeight="1" hidden="1">
      <c r="A45" s="167" t="s">
        <v>157</v>
      </c>
      <c r="B45" s="77">
        <v>0</v>
      </c>
      <c r="C45" s="77">
        <v>0</v>
      </c>
      <c r="D45" s="77">
        <v>0</v>
      </c>
      <c r="E45" s="93">
        <v>0</v>
      </c>
      <c r="F45" s="371">
        <v>0</v>
      </c>
      <c r="G45" s="371">
        <v>0</v>
      </c>
      <c r="H45" s="158">
        <v>0</v>
      </c>
      <c r="I45" s="158">
        <v>0</v>
      </c>
      <c r="J45" s="158">
        <v>0</v>
      </c>
      <c r="K45" s="158">
        <v>0</v>
      </c>
      <c r="L45" s="158">
        <v>0</v>
      </c>
      <c r="M45" s="158">
        <v>0</v>
      </c>
      <c r="N45" s="158">
        <v>0</v>
      </c>
      <c r="O45" s="158">
        <v>0</v>
      </c>
      <c r="P45" s="158">
        <v>0</v>
      </c>
      <c r="Q45" s="167" t="s">
        <v>157</v>
      </c>
    </row>
    <row r="46" spans="1:17" s="24" customFormat="1" ht="7.5" customHeight="1">
      <c r="A46" s="170"/>
      <c r="B46" s="31"/>
      <c r="C46" s="31"/>
      <c r="D46" s="31"/>
      <c r="E46" s="30"/>
      <c r="F46" s="31"/>
      <c r="G46" s="31"/>
      <c r="H46" s="31"/>
      <c r="I46" s="31"/>
      <c r="J46" s="31"/>
      <c r="K46" s="31"/>
      <c r="L46" s="31"/>
      <c r="M46" s="31"/>
      <c r="N46" s="31"/>
      <c r="O46" s="31"/>
      <c r="P46" s="31"/>
      <c r="Q46" s="170"/>
    </row>
    <row r="47" spans="1:17" ht="12.75">
      <c r="A47" s="171"/>
      <c r="B47" s="171"/>
      <c r="C47" s="171"/>
      <c r="D47" s="171"/>
      <c r="E47" s="171"/>
      <c r="F47" s="171"/>
      <c r="G47" s="171"/>
      <c r="H47" s="171"/>
      <c r="I47" s="171"/>
      <c r="J47" s="171"/>
      <c r="K47" s="171"/>
      <c r="L47" s="171"/>
      <c r="M47" s="171"/>
      <c r="N47" s="171"/>
      <c r="O47" s="171"/>
      <c r="P47" s="171"/>
      <c r="Q47" s="171"/>
    </row>
    <row r="48" spans="1:17" ht="12.75">
      <c r="A48" s="171"/>
      <c r="B48" s="171"/>
      <c r="C48" s="171"/>
      <c r="D48" s="171"/>
      <c r="E48" s="171"/>
      <c r="F48" s="171"/>
      <c r="G48" s="171"/>
      <c r="H48" s="436"/>
      <c r="I48" s="436"/>
      <c r="J48" s="436"/>
      <c r="K48" s="171"/>
      <c r="L48" s="171"/>
      <c r="M48" s="171"/>
      <c r="N48" s="171"/>
      <c r="O48" s="171"/>
      <c r="P48" s="171"/>
      <c r="Q48" s="171"/>
    </row>
    <row r="49" spans="1:17" ht="12.75">
      <c r="A49" s="171"/>
      <c r="B49" s="171"/>
      <c r="C49" s="171"/>
      <c r="D49" s="171"/>
      <c r="E49" s="171"/>
      <c r="F49" s="171"/>
      <c r="G49" s="171"/>
      <c r="H49" s="171"/>
      <c r="I49" s="171"/>
      <c r="J49" s="171"/>
      <c r="K49" s="171"/>
      <c r="L49" s="171"/>
      <c r="M49" s="171"/>
      <c r="N49" s="171"/>
      <c r="O49" s="171"/>
      <c r="P49" s="171"/>
      <c r="Q49" s="171"/>
    </row>
    <row r="50" spans="1:17" ht="12.75">
      <c r="A50" s="171"/>
      <c r="B50" s="171"/>
      <c r="C50" s="171"/>
      <c r="D50" s="171"/>
      <c r="E50" s="171"/>
      <c r="F50" s="171"/>
      <c r="G50" s="171"/>
      <c r="H50" s="171"/>
      <c r="I50" s="171"/>
      <c r="J50" s="171"/>
      <c r="K50" s="171"/>
      <c r="L50" s="171"/>
      <c r="M50" s="171"/>
      <c r="N50" s="171"/>
      <c r="O50" s="171"/>
      <c r="P50" s="171"/>
      <c r="Q50" s="171"/>
    </row>
    <row r="51" spans="1:17" ht="12.75">
      <c r="A51" s="171"/>
      <c r="B51" s="171"/>
      <c r="C51" s="171"/>
      <c r="D51" s="171"/>
      <c r="E51" s="171"/>
      <c r="F51" s="171"/>
      <c r="G51" s="171"/>
      <c r="H51" s="171"/>
      <c r="I51" s="171"/>
      <c r="J51" s="171"/>
      <c r="K51" s="171"/>
      <c r="L51" s="171"/>
      <c r="M51" s="171"/>
      <c r="N51" s="171"/>
      <c r="O51" s="171"/>
      <c r="P51" s="171"/>
      <c r="Q51" s="171"/>
    </row>
    <row r="52" spans="1:17" ht="12.75">
      <c r="A52" s="171"/>
      <c r="B52" s="171"/>
      <c r="C52" s="171"/>
      <c r="D52" s="171"/>
      <c r="E52" s="171"/>
      <c r="F52" s="171"/>
      <c r="G52" s="171"/>
      <c r="H52" s="171"/>
      <c r="I52" s="171"/>
      <c r="J52" s="171"/>
      <c r="K52" s="171"/>
      <c r="L52" s="171"/>
      <c r="M52" s="171"/>
      <c r="N52" s="171"/>
      <c r="O52" s="171"/>
      <c r="P52" s="171"/>
      <c r="Q52" s="171"/>
    </row>
    <row r="53" spans="1:17" ht="12.75">
      <c r="A53" s="171"/>
      <c r="B53" s="171"/>
      <c r="C53" s="171"/>
      <c r="D53" s="171"/>
      <c r="E53" s="171"/>
      <c r="F53" s="171"/>
      <c r="G53" s="171"/>
      <c r="H53" s="171"/>
      <c r="I53" s="171"/>
      <c r="J53" s="171"/>
      <c r="K53" s="171"/>
      <c r="L53" s="171"/>
      <c r="M53" s="171"/>
      <c r="N53" s="171"/>
      <c r="O53" s="171"/>
      <c r="P53" s="171"/>
      <c r="Q53" s="171"/>
    </row>
    <row r="54" spans="1:17" ht="12.75">
      <c r="A54" s="171"/>
      <c r="B54" s="171"/>
      <c r="C54" s="171"/>
      <c r="D54" s="171"/>
      <c r="E54" s="171"/>
      <c r="F54" s="171"/>
      <c r="G54" s="171"/>
      <c r="H54" s="171"/>
      <c r="I54" s="171"/>
      <c r="J54" s="171"/>
      <c r="K54" s="171"/>
      <c r="L54" s="171"/>
      <c r="M54" s="171"/>
      <c r="N54" s="171"/>
      <c r="O54" s="171"/>
      <c r="P54" s="171"/>
      <c r="Q54" s="171"/>
    </row>
    <row r="55" spans="1:17" ht="12.75">
      <c r="A55" s="171"/>
      <c r="B55" s="171"/>
      <c r="C55" s="171"/>
      <c r="D55" s="171"/>
      <c r="E55" s="171"/>
      <c r="F55" s="171"/>
      <c r="G55" s="171"/>
      <c r="H55" s="171"/>
      <c r="I55" s="171"/>
      <c r="J55" s="171"/>
      <c r="K55" s="171"/>
      <c r="L55" s="171"/>
      <c r="M55" s="171"/>
      <c r="N55" s="171"/>
      <c r="O55" s="171"/>
      <c r="P55" s="171"/>
      <c r="Q55" s="171"/>
    </row>
    <row r="56" spans="1:17" ht="12.75">
      <c r="A56" s="171"/>
      <c r="B56" s="171"/>
      <c r="C56" s="171"/>
      <c r="D56" s="171"/>
      <c r="E56" s="171"/>
      <c r="F56" s="171"/>
      <c r="G56" s="171"/>
      <c r="H56" s="171"/>
      <c r="I56" s="171"/>
      <c r="J56" s="171"/>
      <c r="K56" s="171"/>
      <c r="L56" s="171"/>
      <c r="M56" s="171"/>
      <c r="N56" s="171"/>
      <c r="O56" s="171"/>
      <c r="P56" s="171"/>
      <c r="Q56" s="171"/>
    </row>
    <row r="57" spans="1:17" ht="12.75">
      <c r="A57" s="171"/>
      <c r="B57" s="171"/>
      <c r="C57" s="171"/>
      <c r="D57" s="171"/>
      <c r="E57" s="171"/>
      <c r="F57" s="171"/>
      <c r="G57" s="171"/>
      <c r="H57" s="171"/>
      <c r="I57" s="171"/>
      <c r="J57" s="171"/>
      <c r="K57" s="171"/>
      <c r="L57" s="171"/>
      <c r="M57" s="171"/>
      <c r="N57" s="171"/>
      <c r="O57" s="171"/>
      <c r="P57" s="171"/>
      <c r="Q57" s="171"/>
    </row>
    <row r="58" spans="1:17" ht="12.75">
      <c r="A58" s="171"/>
      <c r="B58" s="171"/>
      <c r="C58" s="171"/>
      <c r="D58" s="171"/>
      <c r="E58" s="171"/>
      <c r="F58" s="171"/>
      <c r="G58" s="171"/>
      <c r="H58" s="171"/>
      <c r="I58" s="171"/>
      <c r="J58" s="171"/>
      <c r="K58" s="171"/>
      <c r="L58" s="171"/>
      <c r="M58" s="171"/>
      <c r="N58" s="171"/>
      <c r="O58" s="171"/>
      <c r="P58" s="171"/>
      <c r="Q58" s="171"/>
    </row>
    <row r="59" spans="1:17" ht="12.75">
      <c r="A59" s="171"/>
      <c r="B59" s="171"/>
      <c r="C59" s="171"/>
      <c r="D59" s="171"/>
      <c r="E59" s="171"/>
      <c r="F59" s="171"/>
      <c r="G59" s="171"/>
      <c r="H59" s="171"/>
      <c r="I59" s="171"/>
      <c r="J59" s="171"/>
      <c r="K59" s="171"/>
      <c r="L59" s="171"/>
      <c r="M59" s="171"/>
      <c r="N59" s="171"/>
      <c r="O59" s="171"/>
      <c r="P59" s="171"/>
      <c r="Q59" s="171"/>
    </row>
    <row r="60" spans="1:17" ht="12.75">
      <c r="A60" s="171"/>
      <c r="B60" s="171"/>
      <c r="C60" s="171"/>
      <c r="D60" s="171"/>
      <c r="E60" s="171"/>
      <c r="F60" s="171"/>
      <c r="G60" s="171"/>
      <c r="H60" s="171"/>
      <c r="I60" s="171"/>
      <c r="J60" s="171"/>
      <c r="K60" s="171"/>
      <c r="L60" s="171"/>
      <c r="M60" s="171"/>
      <c r="N60" s="171"/>
      <c r="O60" s="171"/>
      <c r="P60" s="171"/>
      <c r="Q60" s="171"/>
    </row>
    <row r="61" spans="1:17" ht="12.75">
      <c r="A61" s="171"/>
      <c r="B61" s="171"/>
      <c r="C61" s="171"/>
      <c r="D61" s="171"/>
      <c r="E61" s="171"/>
      <c r="F61" s="171"/>
      <c r="G61" s="171"/>
      <c r="H61" s="171"/>
      <c r="I61" s="171"/>
      <c r="J61" s="171"/>
      <c r="K61" s="171"/>
      <c r="L61" s="171"/>
      <c r="M61" s="171"/>
      <c r="N61" s="171"/>
      <c r="O61" s="171"/>
      <c r="P61" s="171"/>
      <c r="Q61" s="171"/>
    </row>
    <row r="62" spans="1:17" ht="12.75">
      <c r="A62" s="171"/>
      <c r="B62" s="171"/>
      <c r="C62" s="171"/>
      <c r="D62" s="171"/>
      <c r="E62" s="171"/>
      <c r="F62" s="171"/>
      <c r="G62" s="171"/>
      <c r="H62" s="171"/>
      <c r="I62" s="171"/>
      <c r="J62" s="171"/>
      <c r="K62" s="171"/>
      <c r="L62" s="171"/>
      <c r="M62" s="171"/>
      <c r="N62" s="171"/>
      <c r="O62" s="171"/>
      <c r="P62" s="171"/>
      <c r="Q62" s="171"/>
    </row>
    <row r="63" spans="1:17" ht="12.75">
      <c r="A63" s="171"/>
      <c r="B63" s="171"/>
      <c r="C63" s="171"/>
      <c r="D63" s="171"/>
      <c r="E63" s="171"/>
      <c r="F63" s="171"/>
      <c r="G63" s="171"/>
      <c r="H63" s="171"/>
      <c r="I63" s="171"/>
      <c r="J63" s="171"/>
      <c r="K63" s="171"/>
      <c r="L63" s="171"/>
      <c r="M63" s="171"/>
      <c r="N63" s="171"/>
      <c r="O63" s="171"/>
      <c r="P63" s="171"/>
      <c r="Q63" s="171"/>
    </row>
    <row r="64" spans="1:17" ht="12.75">
      <c r="A64" s="171"/>
      <c r="B64" s="171"/>
      <c r="C64" s="171"/>
      <c r="D64" s="171"/>
      <c r="E64" s="171"/>
      <c r="F64" s="171"/>
      <c r="G64" s="171"/>
      <c r="H64" s="171"/>
      <c r="I64" s="171"/>
      <c r="J64" s="171"/>
      <c r="K64" s="171"/>
      <c r="L64" s="171"/>
      <c r="M64" s="171"/>
      <c r="N64" s="171"/>
      <c r="O64" s="171"/>
      <c r="P64" s="171"/>
      <c r="Q64" s="171"/>
    </row>
    <row r="65" spans="1:17" ht="12.75">
      <c r="A65" s="171"/>
      <c r="B65" s="171"/>
      <c r="C65" s="171"/>
      <c r="D65" s="171"/>
      <c r="E65" s="171"/>
      <c r="F65" s="171"/>
      <c r="G65" s="171"/>
      <c r="H65" s="171"/>
      <c r="I65" s="171"/>
      <c r="J65" s="171"/>
      <c r="K65" s="171"/>
      <c r="L65" s="171"/>
      <c r="M65" s="171"/>
      <c r="N65" s="171"/>
      <c r="O65" s="171"/>
      <c r="P65" s="171"/>
      <c r="Q65" s="171"/>
    </row>
    <row r="66" spans="1:17" ht="12.75">
      <c r="A66" s="171"/>
      <c r="B66" s="171"/>
      <c r="C66" s="171"/>
      <c r="D66" s="171"/>
      <c r="E66" s="171"/>
      <c r="F66" s="171"/>
      <c r="G66" s="171"/>
      <c r="H66" s="171"/>
      <c r="I66" s="171"/>
      <c r="J66" s="171"/>
      <c r="K66" s="171"/>
      <c r="L66" s="171"/>
      <c r="M66" s="171"/>
      <c r="N66" s="171"/>
      <c r="O66" s="171"/>
      <c r="P66" s="171"/>
      <c r="Q66" s="171"/>
    </row>
    <row r="67" spans="1:17" ht="12.75">
      <c r="A67" s="171"/>
      <c r="B67" s="171"/>
      <c r="C67" s="171"/>
      <c r="D67" s="171"/>
      <c r="E67" s="171"/>
      <c r="F67" s="171"/>
      <c r="G67" s="171"/>
      <c r="H67" s="171"/>
      <c r="I67" s="171"/>
      <c r="J67" s="171"/>
      <c r="K67" s="171"/>
      <c r="L67" s="171"/>
      <c r="M67" s="171"/>
      <c r="N67" s="171"/>
      <c r="O67" s="171"/>
      <c r="P67" s="171"/>
      <c r="Q67" s="171"/>
    </row>
    <row r="68" spans="1:17" ht="12.75">
      <c r="A68" s="171"/>
      <c r="B68" s="171"/>
      <c r="C68" s="171"/>
      <c r="D68" s="171"/>
      <c r="E68" s="171"/>
      <c r="F68" s="171"/>
      <c r="G68" s="171"/>
      <c r="H68" s="171"/>
      <c r="I68" s="171"/>
      <c r="J68" s="171"/>
      <c r="K68" s="171"/>
      <c r="L68" s="171"/>
      <c r="M68" s="171"/>
      <c r="N68" s="171"/>
      <c r="O68" s="171"/>
      <c r="P68" s="171"/>
      <c r="Q68" s="171"/>
    </row>
    <row r="69" spans="1:17" ht="12.75">
      <c r="A69" s="171"/>
      <c r="B69" s="171"/>
      <c r="C69" s="171"/>
      <c r="D69" s="171"/>
      <c r="E69" s="171"/>
      <c r="F69" s="171"/>
      <c r="G69" s="171"/>
      <c r="H69" s="171"/>
      <c r="I69" s="171"/>
      <c r="J69" s="171"/>
      <c r="K69" s="171"/>
      <c r="L69" s="171"/>
      <c r="M69" s="171"/>
      <c r="N69" s="171"/>
      <c r="O69" s="171"/>
      <c r="P69" s="171"/>
      <c r="Q69" s="171"/>
    </row>
    <row r="70" spans="1:17" ht="12.75">
      <c r="A70" s="171"/>
      <c r="B70" s="171"/>
      <c r="C70" s="171"/>
      <c r="D70" s="171"/>
      <c r="E70" s="171"/>
      <c r="F70" s="171"/>
      <c r="G70" s="171"/>
      <c r="H70" s="171"/>
      <c r="I70" s="171"/>
      <c r="J70" s="171"/>
      <c r="K70" s="171"/>
      <c r="L70" s="171"/>
      <c r="M70" s="171"/>
      <c r="N70" s="171"/>
      <c r="O70" s="171"/>
      <c r="P70" s="171"/>
      <c r="Q70" s="171"/>
    </row>
    <row r="71" spans="1:17" ht="12.75">
      <c r="A71" s="171"/>
      <c r="B71" s="171"/>
      <c r="C71" s="171"/>
      <c r="D71" s="171"/>
      <c r="E71" s="171"/>
      <c r="F71" s="171"/>
      <c r="G71" s="171"/>
      <c r="H71" s="171"/>
      <c r="I71" s="171"/>
      <c r="J71" s="171"/>
      <c r="K71" s="171"/>
      <c r="L71" s="171"/>
      <c r="M71" s="171"/>
      <c r="N71" s="171"/>
      <c r="O71" s="171"/>
      <c r="P71" s="171"/>
      <c r="Q71" s="171"/>
    </row>
    <row r="72" spans="1:17" ht="12.75">
      <c r="A72" s="171"/>
      <c r="B72" s="171"/>
      <c r="C72" s="171"/>
      <c r="D72" s="171"/>
      <c r="E72" s="171"/>
      <c r="F72" s="171"/>
      <c r="G72" s="171"/>
      <c r="H72" s="171"/>
      <c r="I72" s="171"/>
      <c r="J72" s="171"/>
      <c r="K72" s="171"/>
      <c r="L72" s="171"/>
      <c r="M72" s="171"/>
      <c r="N72" s="171"/>
      <c r="O72" s="171"/>
      <c r="P72" s="171"/>
      <c r="Q72" s="171"/>
    </row>
    <row r="73" spans="1:17" ht="12.75">
      <c r="A73" s="171"/>
      <c r="B73" s="171"/>
      <c r="C73" s="171"/>
      <c r="D73" s="171"/>
      <c r="E73" s="171"/>
      <c r="F73" s="171"/>
      <c r="G73" s="171"/>
      <c r="H73" s="171"/>
      <c r="I73" s="171"/>
      <c r="J73" s="171"/>
      <c r="K73" s="171"/>
      <c r="L73" s="171"/>
      <c r="M73" s="171"/>
      <c r="N73" s="171"/>
      <c r="O73" s="171"/>
      <c r="P73" s="171"/>
      <c r="Q73" s="171"/>
    </row>
    <row r="74" spans="1:17" ht="12.75">
      <c r="A74" s="171"/>
      <c r="B74" s="171"/>
      <c r="C74" s="171"/>
      <c r="D74" s="171"/>
      <c r="E74" s="171"/>
      <c r="F74" s="171"/>
      <c r="G74" s="171"/>
      <c r="H74" s="171"/>
      <c r="I74" s="171"/>
      <c r="J74" s="171"/>
      <c r="K74" s="171"/>
      <c r="L74" s="171"/>
      <c r="M74" s="171"/>
      <c r="N74" s="171"/>
      <c r="O74" s="171"/>
      <c r="P74" s="171"/>
      <c r="Q74" s="171"/>
    </row>
    <row r="75" spans="1:17" ht="12.75">
      <c r="A75" s="171"/>
      <c r="B75" s="171"/>
      <c r="C75" s="171"/>
      <c r="D75" s="171"/>
      <c r="E75" s="171"/>
      <c r="F75" s="171"/>
      <c r="G75" s="171"/>
      <c r="H75" s="171"/>
      <c r="I75" s="171"/>
      <c r="J75" s="171"/>
      <c r="K75" s="171"/>
      <c r="L75" s="171"/>
      <c r="M75" s="171"/>
      <c r="N75" s="171"/>
      <c r="O75" s="171"/>
      <c r="P75" s="171"/>
      <c r="Q75" s="171"/>
    </row>
    <row r="76" spans="1:17" ht="12.75">
      <c r="A76" s="171"/>
      <c r="B76" s="171"/>
      <c r="C76" s="171"/>
      <c r="D76" s="171"/>
      <c r="E76" s="171"/>
      <c r="F76" s="171"/>
      <c r="G76" s="171"/>
      <c r="H76" s="171"/>
      <c r="I76" s="171"/>
      <c r="J76" s="171"/>
      <c r="K76" s="171"/>
      <c r="L76" s="171"/>
      <c r="M76" s="171"/>
      <c r="N76" s="171"/>
      <c r="O76" s="171"/>
      <c r="P76" s="171"/>
      <c r="Q76" s="171"/>
    </row>
    <row r="77" spans="1:17" ht="12.75">
      <c r="A77" s="171"/>
      <c r="B77" s="171"/>
      <c r="C77" s="171"/>
      <c r="D77" s="171"/>
      <c r="E77" s="171"/>
      <c r="F77" s="171"/>
      <c r="G77" s="171"/>
      <c r="H77" s="171"/>
      <c r="I77" s="171"/>
      <c r="J77" s="171"/>
      <c r="K77" s="171"/>
      <c r="L77" s="171"/>
      <c r="M77" s="171"/>
      <c r="N77" s="171"/>
      <c r="O77" s="171"/>
      <c r="P77" s="171"/>
      <c r="Q77" s="171"/>
    </row>
    <row r="78" spans="1:17" ht="12.75">
      <c r="A78" s="171"/>
      <c r="B78" s="171"/>
      <c r="C78" s="171"/>
      <c r="D78" s="171"/>
      <c r="E78" s="171"/>
      <c r="F78" s="171"/>
      <c r="G78" s="171"/>
      <c r="H78" s="171"/>
      <c r="I78" s="171"/>
      <c r="J78" s="171"/>
      <c r="K78" s="171"/>
      <c r="L78" s="171"/>
      <c r="M78" s="171"/>
      <c r="N78" s="171"/>
      <c r="O78" s="171"/>
      <c r="P78" s="171"/>
      <c r="Q78" s="171"/>
    </row>
    <row r="79" spans="1:17" ht="12.75">
      <c r="A79" s="171"/>
      <c r="B79" s="171"/>
      <c r="C79" s="171"/>
      <c r="D79" s="171"/>
      <c r="E79" s="171"/>
      <c r="F79" s="171"/>
      <c r="G79" s="171"/>
      <c r="H79" s="171"/>
      <c r="I79" s="171"/>
      <c r="J79" s="171"/>
      <c r="K79" s="171"/>
      <c r="L79" s="171"/>
      <c r="M79" s="171"/>
      <c r="N79" s="171"/>
      <c r="O79" s="171"/>
      <c r="P79" s="171"/>
      <c r="Q79" s="171"/>
    </row>
    <row r="80" spans="1:17" ht="12.75">
      <c r="A80" s="171"/>
      <c r="B80" s="171"/>
      <c r="C80" s="171"/>
      <c r="D80" s="171"/>
      <c r="E80" s="171"/>
      <c r="F80" s="171"/>
      <c r="G80" s="171"/>
      <c r="H80" s="171"/>
      <c r="I80" s="171"/>
      <c r="J80" s="171"/>
      <c r="K80" s="171"/>
      <c r="L80" s="171"/>
      <c r="M80" s="171"/>
      <c r="N80" s="171"/>
      <c r="O80" s="171"/>
      <c r="P80" s="171"/>
      <c r="Q80" s="171"/>
    </row>
    <row r="81" spans="1:17" ht="12.75">
      <c r="A81" s="171"/>
      <c r="B81" s="171"/>
      <c r="C81" s="171"/>
      <c r="D81" s="171"/>
      <c r="E81" s="171"/>
      <c r="F81" s="171"/>
      <c r="G81" s="171"/>
      <c r="H81" s="171"/>
      <c r="I81" s="171"/>
      <c r="J81" s="171"/>
      <c r="K81" s="171"/>
      <c r="L81" s="171"/>
      <c r="M81" s="171"/>
      <c r="N81" s="171"/>
      <c r="O81" s="171"/>
      <c r="P81" s="171"/>
      <c r="Q81" s="171"/>
    </row>
    <row r="82" spans="1:17" ht="12.75">
      <c r="A82" s="171"/>
      <c r="B82" s="171"/>
      <c r="C82" s="171"/>
      <c r="D82" s="171"/>
      <c r="E82" s="171"/>
      <c r="F82" s="171"/>
      <c r="G82" s="171"/>
      <c r="H82" s="171"/>
      <c r="I82" s="171"/>
      <c r="J82" s="171"/>
      <c r="K82" s="171"/>
      <c r="L82" s="171"/>
      <c r="M82" s="171"/>
      <c r="N82" s="171"/>
      <c r="O82" s="171"/>
      <c r="P82" s="171"/>
      <c r="Q82" s="171"/>
    </row>
    <row r="83" spans="1:17" ht="12.75">
      <c r="A83" s="171"/>
      <c r="B83" s="171"/>
      <c r="C83" s="171"/>
      <c r="D83" s="171"/>
      <c r="E83" s="171"/>
      <c r="F83" s="171"/>
      <c r="G83" s="171"/>
      <c r="H83" s="171"/>
      <c r="I83" s="171"/>
      <c r="J83" s="171"/>
      <c r="K83" s="171"/>
      <c r="L83" s="171"/>
      <c r="M83" s="171"/>
      <c r="N83" s="171"/>
      <c r="O83" s="171"/>
      <c r="P83" s="171"/>
      <c r="Q83" s="171"/>
    </row>
    <row r="84" spans="1:17" ht="12.75">
      <c r="A84" s="171"/>
      <c r="B84" s="171"/>
      <c r="C84" s="171"/>
      <c r="D84" s="171"/>
      <c r="E84" s="171"/>
      <c r="F84" s="171"/>
      <c r="G84" s="171"/>
      <c r="H84" s="171"/>
      <c r="I84" s="171"/>
      <c r="J84" s="171"/>
      <c r="K84" s="171"/>
      <c r="L84" s="171"/>
      <c r="M84" s="171"/>
      <c r="N84" s="171"/>
      <c r="O84" s="171"/>
      <c r="P84" s="171"/>
      <c r="Q84" s="171"/>
    </row>
    <row r="85" spans="1:17" ht="12.75">
      <c r="A85" s="171"/>
      <c r="B85" s="171"/>
      <c r="C85" s="171"/>
      <c r="D85" s="171"/>
      <c r="E85" s="171"/>
      <c r="F85" s="171"/>
      <c r="G85" s="171"/>
      <c r="H85" s="171"/>
      <c r="I85" s="171"/>
      <c r="J85" s="171"/>
      <c r="K85" s="171"/>
      <c r="L85" s="171"/>
      <c r="M85" s="171"/>
      <c r="N85" s="171"/>
      <c r="O85" s="171"/>
      <c r="P85" s="171"/>
      <c r="Q85" s="171"/>
    </row>
    <row r="86" spans="1:17" ht="12.75">
      <c r="A86" s="171"/>
      <c r="B86" s="171"/>
      <c r="C86" s="171"/>
      <c r="D86" s="171"/>
      <c r="E86" s="171"/>
      <c r="F86" s="171"/>
      <c r="G86" s="171"/>
      <c r="H86" s="171"/>
      <c r="I86" s="171"/>
      <c r="J86" s="171"/>
      <c r="K86" s="171"/>
      <c r="L86" s="171"/>
      <c r="M86" s="171"/>
      <c r="N86" s="171"/>
      <c r="O86" s="171"/>
      <c r="P86" s="171"/>
      <c r="Q86" s="171"/>
    </row>
    <row r="87" spans="1:17" ht="12.75">
      <c r="A87" s="171"/>
      <c r="B87" s="171"/>
      <c r="C87" s="171"/>
      <c r="D87" s="171"/>
      <c r="E87" s="171"/>
      <c r="F87" s="171"/>
      <c r="G87" s="171"/>
      <c r="H87" s="171"/>
      <c r="I87" s="171"/>
      <c r="J87" s="171"/>
      <c r="K87" s="171"/>
      <c r="L87" s="171"/>
      <c r="M87" s="171"/>
      <c r="N87" s="171"/>
      <c r="O87" s="171"/>
      <c r="P87" s="171"/>
      <c r="Q87" s="171"/>
    </row>
    <row r="88" spans="1:17" ht="12.75">
      <c r="A88" s="171"/>
      <c r="B88" s="171"/>
      <c r="C88" s="171"/>
      <c r="D88" s="171"/>
      <c r="E88" s="171"/>
      <c r="F88" s="171"/>
      <c r="G88" s="171"/>
      <c r="H88" s="171"/>
      <c r="I88" s="171"/>
      <c r="J88" s="171"/>
      <c r="K88" s="171"/>
      <c r="L88" s="171"/>
      <c r="M88" s="171"/>
      <c r="N88" s="171"/>
      <c r="O88" s="171"/>
      <c r="P88" s="171"/>
      <c r="Q88" s="171"/>
    </row>
    <row r="89" spans="1:17" ht="12.75">
      <c r="A89" s="171"/>
      <c r="B89" s="171"/>
      <c r="C89" s="171"/>
      <c r="D89" s="171"/>
      <c r="E89" s="171"/>
      <c r="F89" s="171"/>
      <c r="G89" s="171"/>
      <c r="H89" s="171"/>
      <c r="I89" s="171"/>
      <c r="J89" s="171"/>
      <c r="K89" s="171"/>
      <c r="L89" s="171"/>
      <c r="M89" s="171"/>
      <c r="N89" s="171"/>
      <c r="O89" s="171"/>
      <c r="P89" s="171"/>
      <c r="Q89" s="171"/>
    </row>
    <row r="90" spans="1:17" ht="12.75">
      <c r="A90" s="171"/>
      <c r="B90" s="171"/>
      <c r="C90" s="171"/>
      <c r="D90" s="171"/>
      <c r="E90" s="171"/>
      <c r="F90" s="171"/>
      <c r="G90" s="171"/>
      <c r="H90" s="171"/>
      <c r="I90" s="171"/>
      <c r="J90" s="171"/>
      <c r="K90" s="171"/>
      <c r="L90" s="171"/>
      <c r="M90" s="171"/>
      <c r="N90" s="171"/>
      <c r="O90" s="171"/>
      <c r="P90" s="171"/>
      <c r="Q90" s="171"/>
    </row>
    <row r="91" spans="1:17" ht="12.75">
      <c r="A91" s="171"/>
      <c r="B91" s="171"/>
      <c r="C91" s="171"/>
      <c r="D91" s="171"/>
      <c r="E91" s="171"/>
      <c r="F91" s="171"/>
      <c r="G91" s="171"/>
      <c r="H91" s="171"/>
      <c r="I91" s="171"/>
      <c r="J91" s="171"/>
      <c r="K91" s="171"/>
      <c r="L91" s="171"/>
      <c r="M91" s="171"/>
      <c r="N91" s="171"/>
      <c r="O91" s="171"/>
      <c r="P91" s="171"/>
      <c r="Q91" s="171"/>
    </row>
    <row r="92" spans="1:17" ht="12.75">
      <c r="A92" s="171"/>
      <c r="B92" s="171"/>
      <c r="C92" s="171"/>
      <c r="D92" s="171"/>
      <c r="E92" s="171"/>
      <c r="F92" s="171"/>
      <c r="G92" s="171"/>
      <c r="H92" s="171"/>
      <c r="I92" s="171"/>
      <c r="J92" s="171"/>
      <c r="K92" s="171"/>
      <c r="L92" s="171"/>
      <c r="M92" s="171"/>
      <c r="N92" s="171"/>
      <c r="O92" s="171"/>
      <c r="P92" s="171"/>
      <c r="Q92" s="171"/>
    </row>
    <row r="93" spans="1:17" ht="12.75">
      <c r="A93" s="171"/>
      <c r="B93" s="171"/>
      <c r="C93" s="171"/>
      <c r="D93" s="171"/>
      <c r="E93" s="171"/>
      <c r="F93" s="171"/>
      <c r="G93" s="171"/>
      <c r="H93" s="171"/>
      <c r="I93" s="171"/>
      <c r="J93" s="171"/>
      <c r="K93" s="171"/>
      <c r="L93" s="171"/>
      <c r="M93" s="171"/>
      <c r="N93" s="171"/>
      <c r="O93" s="171"/>
      <c r="P93" s="171"/>
      <c r="Q93" s="171"/>
    </row>
  </sheetData>
  <sheetProtection/>
  <mergeCells count="12">
    <mergeCell ref="J4:K4"/>
    <mergeCell ref="L4:M4"/>
    <mergeCell ref="J1:Q1"/>
    <mergeCell ref="A1:I1"/>
    <mergeCell ref="A3:A5"/>
    <mergeCell ref="B3:D4"/>
    <mergeCell ref="E3:I3"/>
    <mergeCell ref="J3:M3"/>
    <mergeCell ref="N3:P4"/>
    <mergeCell ref="Q3:Q5"/>
    <mergeCell ref="E4:G4"/>
    <mergeCell ref="H4:I4"/>
  </mergeCells>
  <printOptions/>
  <pageMargins left="0.7874015748031497" right="0.5905511811023623" top="0.984251968503937" bottom="0.984251968503937" header="0.5118110236220472" footer="0.5118110236220472"/>
  <pageSetup horizontalDpi="600" verticalDpi="600" orientation="portrait" paperSize="9" scale="91" r:id="rId1"/>
  <colBreaks count="1" manualBreakCount="1">
    <brk id="9" max="38" man="1"/>
  </colBreaks>
  <ignoredErrors>
    <ignoredError sqref="B41" formulaRange="1"/>
  </ignoredErrors>
</worksheet>
</file>

<file path=xl/worksheets/sheet7.xml><?xml version="1.0" encoding="utf-8"?>
<worksheet xmlns="http://schemas.openxmlformats.org/spreadsheetml/2006/main" xmlns:r="http://schemas.openxmlformats.org/officeDocument/2006/relationships">
  <sheetPr>
    <tabColor rgb="FF92D050"/>
  </sheetPr>
  <dimension ref="A1:X14"/>
  <sheetViews>
    <sheetView showGridLines="0" zoomScaleSheetLayoutView="130" zoomScalePageLayoutView="0" workbookViewId="0" topLeftCell="A1">
      <selection activeCell="J10" sqref="J10"/>
    </sheetView>
  </sheetViews>
  <sheetFormatPr defaultColWidth="9.00390625" defaultRowHeight="13.5"/>
  <cols>
    <col min="1" max="1" width="14.25390625" style="202" customWidth="1"/>
    <col min="2" max="2" width="10.25390625" style="202" bestFit="1" customWidth="1"/>
    <col min="3" max="4" width="6.50390625" style="202" bestFit="1" customWidth="1"/>
    <col min="5" max="12" width="6.25390625" style="202" customWidth="1"/>
    <col min="13" max="14" width="6.50390625" style="202" bestFit="1" customWidth="1"/>
    <col min="15" max="22" width="6.25390625" style="202" customWidth="1"/>
    <col min="23" max="23" width="17.625" style="202" customWidth="1"/>
    <col min="24" max="16384" width="9.00390625" style="202" customWidth="1"/>
  </cols>
  <sheetData>
    <row r="1" spans="1:23" s="174" customFormat="1" ht="18" customHeight="1">
      <c r="A1" s="543" t="s">
        <v>158</v>
      </c>
      <c r="B1" s="543"/>
      <c r="C1" s="543"/>
      <c r="D1" s="543"/>
      <c r="E1" s="543"/>
      <c r="F1" s="543"/>
      <c r="G1" s="543"/>
      <c r="H1" s="543"/>
      <c r="I1" s="543"/>
      <c r="J1" s="543"/>
      <c r="K1" s="543"/>
      <c r="L1" s="543"/>
      <c r="M1" s="549" t="s">
        <v>421</v>
      </c>
      <c r="N1" s="549"/>
      <c r="O1" s="549"/>
      <c r="P1" s="549"/>
      <c r="Q1" s="549"/>
      <c r="R1" s="549"/>
      <c r="S1" s="549"/>
      <c r="T1" s="549"/>
      <c r="U1" s="549"/>
      <c r="V1" s="549"/>
      <c r="W1" s="549"/>
    </row>
    <row r="2" spans="1:23" s="176" customFormat="1" ht="12.75">
      <c r="A2" s="173" t="s">
        <v>130</v>
      </c>
      <c r="K2" s="175"/>
      <c r="L2" s="175"/>
      <c r="M2" s="175"/>
      <c r="N2" s="175"/>
      <c r="W2" s="177" t="s">
        <v>132</v>
      </c>
    </row>
    <row r="3" spans="1:23" s="180" customFormat="1" ht="12.75">
      <c r="A3" s="544" t="s">
        <v>159</v>
      </c>
      <c r="B3" s="546" t="s">
        <v>160</v>
      </c>
      <c r="C3" s="546"/>
      <c r="D3" s="547"/>
      <c r="E3" s="546" t="s">
        <v>488</v>
      </c>
      <c r="F3" s="546"/>
      <c r="G3" s="546" t="s">
        <v>489</v>
      </c>
      <c r="H3" s="546"/>
      <c r="I3" s="546" t="s">
        <v>490</v>
      </c>
      <c r="J3" s="546"/>
      <c r="K3" s="547" t="s">
        <v>161</v>
      </c>
      <c r="L3" s="548"/>
      <c r="M3" s="547" t="s">
        <v>491</v>
      </c>
      <c r="N3" s="548"/>
      <c r="O3" s="546" t="s">
        <v>162</v>
      </c>
      <c r="P3" s="546"/>
      <c r="Q3" s="546" t="s">
        <v>163</v>
      </c>
      <c r="R3" s="546"/>
      <c r="S3" s="546" t="s">
        <v>164</v>
      </c>
      <c r="T3" s="546"/>
      <c r="U3" s="546" t="s">
        <v>492</v>
      </c>
      <c r="V3" s="547"/>
      <c r="W3" s="544" t="s">
        <v>159</v>
      </c>
    </row>
    <row r="4" spans="1:24" s="180" customFormat="1" ht="12.75">
      <c r="A4" s="545"/>
      <c r="B4" s="178" t="s">
        <v>165</v>
      </c>
      <c r="C4" s="178" t="s">
        <v>142</v>
      </c>
      <c r="D4" s="179" t="s">
        <v>143</v>
      </c>
      <c r="E4" s="178" t="s">
        <v>142</v>
      </c>
      <c r="F4" s="178" t="s">
        <v>143</v>
      </c>
      <c r="G4" s="178" t="s">
        <v>142</v>
      </c>
      <c r="H4" s="178" t="s">
        <v>143</v>
      </c>
      <c r="I4" s="178" t="s">
        <v>142</v>
      </c>
      <c r="J4" s="178" t="s">
        <v>143</v>
      </c>
      <c r="K4" s="178" t="s">
        <v>142</v>
      </c>
      <c r="L4" s="178" t="s">
        <v>143</v>
      </c>
      <c r="M4" s="178" t="s">
        <v>142</v>
      </c>
      <c r="N4" s="178" t="s">
        <v>143</v>
      </c>
      <c r="O4" s="178" t="s">
        <v>142</v>
      </c>
      <c r="P4" s="178" t="s">
        <v>143</v>
      </c>
      <c r="Q4" s="178" t="s">
        <v>142</v>
      </c>
      <c r="R4" s="179" t="s">
        <v>143</v>
      </c>
      <c r="S4" s="178" t="s">
        <v>142</v>
      </c>
      <c r="T4" s="178" t="s">
        <v>143</v>
      </c>
      <c r="U4" s="178" t="s">
        <v>142</v>
      </c>
      <c r="V4" s="179" t="s">
        <v>143</v>
      </c>
      <c r="W4" s="545"/>
      <c r="X4" s="181"/>
    </row>
    <row r="5" spans="1:23" s="186" customFormat="1" ht="6" customHeight="1">
      <c r="A5" s="182"/>
      <c r="B5" s="183"/>
      <c r="C5" s="184"/>
      <c r="D5" s="184"/>
      <c r="E5" s="182"/>
      <c r="F5" s="184"/>
      <c r="G5" s="184"/>
      <c r="H5" s="184"/>
      <c r="I5" s="184"/>
      <c r="J5" s="184"/>
      <c r="K5" s="184"/>
      <c r="L5" s="184"/>
      <c r="M5" s="184"/>
      <c r="N5" s="184"/>
      <c r="O5" s="184"/>
      <c r="P5" s="184"/>
      <c r="Q5" s="184"/>
      <c r="R5" s="184"/>
      <c r="S5" s="184"/>
      <c r="T5" s="184"/>
      <c r="U5" s="184"/>
      <c r="V5" s="184"/>
      <c r="W5" s="185"/>
    </row>
    <row r="6" spans="1:24" s="192" customFormat="1" ht="12.75">
      <c r="A6" s="187" t="s">
        <v>166</v>
      </c>
      <c r="B6" s="407">
        <f>B8+B12</f>
        <v>1385</v>
      </c>
      <c r="C6" s="408">
        <f aca="true" t="shared" si="0" ref="C6:V6">C8+C12</f>
        <v>928</v>
      </c>
      <c r="D6" s="408">
        <f t="shared" si="0"/>
        <v>457</v>
      </c>
      <c r="E6" s="407">
        <f t="shared" si="0"/>
        <v>30</v>
      </c>
      <c r="F6" s="408">
        <f t="shared" si="0"/>
        <v>2</v>
      </c>
      <c r="G6" s="408">
        <f t="shared" si="0"/>
        <v>9</v>
      </c>
      <c r="H6" s="408">
        <f t="shared" si="0"/>
        <v>1</v>
      </c>
      <c r="I6" s="408">
        <f t="shared" si="0"/>
        <v>44</v>
      </c>
      <c r="J6" s="408">
        <f t="shared" si="0"/>
        <v>9</v>
      </c>
      <c r="K6" s="408">
        <f t="shared" si="0"/>
        <v>35</v>
      </c>
      <c r="L6" s="408">
        <f t="shared" si="0"/>
        <v>8</v>
      </c>
      <c r="M6" s="408">
        <f t="shared" si="0"/>
        <v>684</v>
      </c>
      <c r="N6" s="408">
        <f t="shared" si="0"/>
        <v>331</v>
      </c>
      <c r="O6" s="408">
        <f t="shared" si="0"/>
        <v>3</v>
      </c>
      <c r="P6" s="408">
        <f t="shared" si="0"/>
        <v>6</v>
      </c>
      <c r="Q6" s="408">
        <f t="shared" si="0"/>
        <v>0</v>
      </c>
      <c r="R6" s="408">
        <f t="shared" si="0"/>
        <v>32</v>
      </c>
      <c r="S6" s="408">
        <f t="shared" si="0"/>
        <v>0</v>
      </c>
      <c r="T6" s="408">
        <f t="shared" si="0"/>
        <v>10</v>
      </c>
      <c r="U6" s="408">
        <f t="shared" si="0"/>
        <v>123</v>
      </c>
      <c r="V6" s="408">
        <f t="shared" si="0"/>
        <v>58</v>
      </c>
      <c r="W6" s="190" t="s">
        <v>166</v>
      </c>
      <c r="X6" s="191"/>
    </row>
    <row r="7" spans="1:24" s="192" customFormat="1" ht="7.5" customHeight="1">
      <c r="A7" s="187"/>
      <c r="B7" s="188"/>
      <c r="C7" s="189"/>
      <c r="D7" s="189"/>
      <c r="E7" s="188"/>
      <c r="F7" s="189"/>
      <c r="G7" s="189"/>
      <c r="H7" s="189"/>
      <c r="I7" s="189"/>
      <c r="J7" s="189"/>
      <c r="K7" s="189"/>
      <c r="L7" s="189"/>
      <c r="M7" s="189"/>
      <c r="N7" s="189"/>
      <c r="O7" s="189"/>
      <c r="P7" s="189"/>
      <c r="Q7" s="189"/>
      <c r="R7" s="189"/>
      <c r="S7" s="189"/>
      <c r="T7" s="189"/>
      <c r="U7" s="189"/>
      <c r="V7" s="189"/>
      <c r="W7" s="190"/>
      <c r="X7" s="191"/>
    </row>
    <row r="8" spans="1:24" s="186" customFormat="1" ht="12.75">
      <c r="A8" s="335" t="s">
        <v>167</v>
      </c>
      <c r="B8" s="409">
        <f>SUM(B9+B10)</f>
        <v>1084</v>
      </c>
      <c r="C8" s="410">
        <f>SUM(C9+C10)</f>
        <v>719</v>
      </c>
      <c r="D8" s="410">
        <f>SUM(D9+D10)</f>
        <v>365</v>
      </c>
      <c r="E8" s="409">
        <f aca="true" t="shared" si="1" ref="E8:V8">SUM(E9+E10)</f>
        <v>22</v>
      </c>
      <c r="F8" s="410">
        <f t="shared" si="1"/>
        <v>2</v>
      </c>
      <c r="G8" s="410">
        <f t="shared" si="1"/>
        <v>8</v>
      </c>
      <c r="H8" s="410">
        <f t="shared" si="1"/>
        <v>1</v>
      </c>
      <c r="I8" s="410">
        <f t="shared" si="1"/>
        <v>33</v>
      </c>
      <c r="J8" s="410">
        <f t="shared" si="1"/>
        <v>8</v>
      </c>
      <c r="K8" s="410">
        <f t="shared" si="1"/>
        <v>31</v>
      </c>
      <c r="L8" s="410">
        <f t="shared" si="1"/>
        <v>6</v>
      </c>
      <c r="M8" s="410">
        <f t="shared" si="1"/>
        <v>545</v>
      </c>
      <c r="N8" s="410">
        <f t="shared" si="1"/>
        <v>282</v>
      </c>
      <c r="O8" s="410">
        <f t="shared" si="1"/>
        <v>0</v>
      </c>
      <c r="P8" s="410">
        <f t="shared" si="1"/>
        <v>0</v>
      </c>
      <c r="Q8" s="410">
        <f t="shared" si="1"/>
        <v>0</v>
      </c>
      <c r="R8" s="410">
        <f t="shared" si="1"/>
        <v>25</v>
      </c>
      <c r="S8" s="410">
        <f t="shared" si="1"/>
        <v>0</v>
      </c>
      <c r="T8" s="410">
        <f t="shared" si="1"/>
        <v>9</v>
      </c>
      <c r="U8" s="410">
        <f t="shared" si="1"/>
        <v>80</v>
      </c>
      <c r="V8" s="410">
        <f t="shared" si="1"/>
        <v>32</v>
      </c>
      <c r="W8" s="336" t="s">
        <v>167</v>
      </c>
      <c r="X8" s="182"/>
    </row>
    <row r="9" spans="1:24" s="186" customFormat="1" ht="12.75">
      <c r="A9" s="196" t="s">
        <v>168</v>
      </c>
      <c r="B9" s="193">
        <f>+C9+D9</f>
        <v>1005</v>
      </c>
      <c r="C9" s="194">
        <f>+E9+G9+I9+K9+M9+O9+Q9+S9+U9</f>
        <v>668</v>
      </c>
      <c r="D9" s="194">
        <f>+F9+H9+J9+L9+N9+P9+R9+T9+V9</f>
        <v>337</v>
      </c>
      <c r="E9" s="93">
        <v>20</v>
      </c>
      <c r="F9" s="371">
        <v>2</v>
      </c>
      <c r="G9" s="77">
        <v>8</v>
      </c>
      <c r="H9" s="77">
        <v>1</v>
      </c>
      <c r="I9" s="77">
        <v>30</v>
      </c>
      <c r="J9" s="77">
        <v>5</v>
      </c>
      <c r="K9" s="77">
        <v>29</v>
      </c>
      <c r="L9" s="77">
        <v>6</v>
      </c>
      <c r="M9" s="77">
        <v>511</v>
      </c>
      <c r="N9" s="77">
        <v>264</v>
      </c>
      <c r="O9" s="77">
        <v>0</v>
      </c>
      <c r="P9" s="77">
        <v>0</v>
      </c>
      <c r="Q9" s="77">
        <v>0</v>
      </c>
      <c r="R9" s="77">
        <v>22</v>
      </c>
      <c r="S9" s="197">
        <v>0</v>
      </c>
      <c r="T9" s="197">
        <v>8</v>
      </c>
      <c r="U9" s="197">
        <v>70</v>
      </c>
      <c r="V9" s="197">
        <v>29</v>
      </c>
      <c r="W9" s="195" t="s">
        <v>169</v>
      </c>
      <c r="X9" s="182"/>
    </row>
    <row r="10" spans="1:24" s="186" customFormat="1" ht="12.75">
      <c r="A10" s="196" t="s">
        <v>170</v>
      </c>
      <c r="B10" s="193">
        <f>+C10+D10</f>
        <v>79</v>
      </c>
      <c r="C10" s="194">
        <f>+E10+G10+I10+K10+M10+O10+Q10+S10+U10</f>
        <v>51</v>
      </c>
      <c r="D10" s="194">
        <f>+F10+H10+J10+L10+N10+P10+R10+T10+V10</f>
        <v>28</v>
      </c>
      <c r="E10" s="93">
        <v>2</v>
      </c>
      <c r="F10" s="371">
        <v>0</v>
      </c>
      <c r="G10" s="77">
        <v>0</v>
      </c>
      <c r="H10" s="77">
        <v>0</v>
      </c>
      <c r="I10" s="77">
        <v>3</v>
      </c>
      <c r="J10" s="77">
        <v>3</v>
      </c>
      <c r="K10" s="77">
        <v>2</v>
      </c>
      <c r="L10" s="77">
        <v>0</v>
      </c>
      <c r="M10" s="77">
        <v>34</v>
      </c>
      <c r="N10" s="77">
        <v>18</v>
      </c>
      <c r="O10" s="77">
        <v>0</v>
      </c>
      <c r="P10" s="77">
        <v>0</v>
      </c>
      <c r="Q10" s="77">
        <v>0</v>
      </c>
      <c r="R10" s="77">
        <v>3</v>
      </c>
      <c r="S10" s="197">
        <v>0</v>
      </c>
      <c r="T10" s="197">
        <v>1</v>
      </c>
      <c r="U10" s="197">
        <v>10</v>
      </c>
      <c r="V10" s="197">
        <v>3</v>
      </c>
      <c r="W10" s="195" t="s">
        <v>171</v>
      </c>
      <c r="X10" s="182"/>
    </row>
    <row r="11" spans="1:24" s="186" customFormat="1" ht="7.5" customHeight="1">
      <c r="A11" s="196"/>
      <c r="B11" s="193"/>
      <c r="C11" s="194"/>
      <c r="D11" s="194"/>
      <c r="E11" s="93"/>
      <c r="F11" s="371"/>
      <c r="G11" s="77"/>
      <c r="H11" s="77"/>
      <c r="I11" s="77"/>
      <c r="J11" s="77"/>
      <c r="K11" s="77"/>
      <c r="L11" s="77"/>
      <c r="M11" s="77"/>
      <c r="N11" s="77"/>
      <c r="O11" s="77"/>
      <c r="P11" s="77"/>
      <c r="Q11" s="77"/>
      <c r="R11" s="77"/>
      <c r="S11" s="197"/>
      <c r="T11" s="197"/>
      <c r="U11" s="197"/>
      <c r="V11" s="197"/>
      <c r="W11" s="195"/>
      <c r="X11" s="182"/>
    </row>
    <row r="12" spans="1:24" s="186" customFormat="1" ht="12.75">
      <c r="A12" s="335" t="s">
        <v>172</v>
      </c>
      <c r="B12" s="409">
        <f>SUM(B13)</f>
        <v>301</v>
      </c>
      <c r="C12" s="410">
        <f aca="true" t="shared" si="2" ref="C12:V12">SUM(C13)</f>
        <v>209</v>
      </c>
      <c r="D12" s="410">
        <f t="shared" si="2"/>
        <v>92</v>
      </c>
      <c r="E12" s="409">
        <f t="shared" si="2"/>
        <v>8</v>
      </c>
      <c r="F12" s="410">
        <f t="shared" si="2"/>
        <v>0</v>
      </c>
      <c r="G12" s="410">
        <f t="shared" si="2"/>
        <v>1</v>
      </c>
      <c r="H12" s="410">
        <f t="shared" si="2"/>
        <v>0</v>
      </c>
      <c r="I12" s="410">
        <f t="shared" si="2"/>
        <v>11</v>
      </c>
      <c r="J12" s="410">
        <f t="shared" si="2"/>
        <v>1</v>
      </c>
      <c r="K12" s="410">
        <f t="shared" si="2"/>
        <v>4</v>
      </c>
      <c r="L12" s="410">
        <f t="shared" si="2"/>
        <v>2</v>
      </c>
      <c r="M12" s="410">
        <f t="shared" si="2"/>
        <v>139</v>
      </c>
      <c r="N12" s="410">
        <f t="shared" si="2"/>
        <v>49</v>
      </c>
      <c r="O12" s="410">
        <f t="shared" si="2"/>
        <v>3</v>
      </c>
      <c r="P12" s="410">
        <f t="shared" si="2"/>
        <v>6</v>
      </c>
      <c r="Q12" s="410">
        <f t="shared" si="2"/>
        <v>0</v>
      </c>
      <c r="R12" s="410">
        <f t="shared" si="2"/>
        <v>7</v>
      </c>
      <c r="S12" s="410">
        <f t="shared" si="2"/>
        <v>0</v>
      </c>
      <c r="T12" s="410">
        <f t="shared" si="2"/>
        <v>1</v>
      </c>
      <c r="U12" s="410">
        <f t="shared" si="2"/>
        <v>43</v>
      </c>
      <c r="V12" s="410">
        <f t="shared" si="2"/>
        <v>26</v>
      </c>
      <c r="W12" s="336" t="s">
        <v>172</v>
      </c>
      <c r="X12" s="182"/>
    </row>
    <row r="13" spans="1:24" s="186" customFormat="1" ht="12.75">
      <c r="A13" s="196" t="s">
        <v>168</v>
      </c>
      <c r="B13" s="193">
        <f>+C13+D13</f>
        <v>301</v>
      </c>
      <c r="C13" s="194">
        <f>+E13+G13+I13+K13+M13+O13+Q13+S13+U13</f>
        <v>209</v>
      </c>
      <c r="D13" s="194">
        <f>+F13+H13+J13+L13+N13+P13+R13+T13+V13</f>
        <v>92</v>
      </c>
      <c r="E13" s="93">
        <v>8</v>
      </c>
      <c r="F13" s="371">
        <v>0</v>
      </c>
      <c r="G13" s="77">
        <v>1</v>
      </c>
      <c r="H13" s="77">
        <v>0</v>
      </c>
      <c r="I13" s="77">
        <v>11</v>
      </c>
      <c r="J13" s="77">
        <v>1</v>
      </c>
      <c r="K13" s="77">
        <v>4</v>
      </c>
      <c r="L13" s="77">
        <v>2</v>
      </c>
      <c r="M13" s="77">
        <v>139</v>
      </c>
      <c r="N13" s="77">
        <v>49</v>
      </c>
      <c r="O13" s="77">
        <v>3</v>
      </c>
      <c r="P13" s="77">
        <v>6</v>
      </c>
      <c r="Q13" s="77">
        <v>0</v>
      </c>
      <c r="R13" s="77">
        <v>7</v>
      </c>
      <c r="S13" s="197">
        <v>0</v>
      </c>
      <c r="T13" s="197">
        <v>1</v>
      </c>
      <c r="U13" s="197">
        <v>43</v>
      </c>
      <c r="V13" s="197">
        <v>26</v>
      </c>
      <c r="W13" s="195" t="s">
        <v>169</v>
      </c>
      <c r="X13" s="182"/>
    </row>
    <row r="14" spans="1:23" s="186" customFormat="1" ht="7.5" customHeight="1">
      <c r="A14" s="198"/>
      <c r="B14" s="198"/>
      <c r="C14" s="199"/>
      <c r="D14" s="199"/>
      <c r="E14" s="198"/>
      <c r="F14" s="199"/>
      <c r="G14" s="199"/>
      <c r="H14" s="199"/>
      <c r="I14" s="199"/>
      <c r="J14" s="199"/>
      <c r="K14" s="199"/>
      <c r="L14" s="199"/>
      <c r="M14" s="199"/>
      <c r="N14" s="199"/>
      <c r="O14" s="199"/>
      <c r="P14" s="199"/>
      <c r="Q14" s="199"/>
      <c r="R14" s="199"/>
      <c r="S14" s="199"/>
      <c r="T14" s="199"/>
      <c r="U14" s="199"/>
      <c r="V14" s="200"/>
      <c r="W14" s="201"/>
    </row>
  </sheetData>
  <sheetProtection/>
  <mergeCells count="14">
    <mergeCell ref="M1:W1"/>
    <mergeCell ref="O3:P3"/>
    <mergeCell ref="Q3:R3"/>
    <mergeCell ref="S3:T3"/>
    <mergeCell ref="U3:V3"/>
    <mergeCell ref="W3:W4"/>
    <mergeCell ref="M3:N3"/>
    <mergeCell ref="A1:L1"/>
    <mergeCell ref="A3:A4"/>
    <mergeCell ref="B3:D3"/>
    <mergeCell ref="E3:F3"/>
    <mergeCell ref="G3:H3"/>
    <mergeCell ref="I3:J3"/>
    <mergeCell ref="K3:L3"/>
  </mergeCells>
  <printOptions/>
  <pageMargins left="0.5905511811023623" right="0.7874015748031497" top="0.984251968503937" bottom="0.98425196850393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92D050"/>
  </sheetPr>
  <dimension ref="A1:U15"/>
  <sheetViews>
    <sheetView showGridLines="0" zoomScaleSheetLayoutView="100" zoomScalePageLayoutView="0" workbookViewId="0" topLeftCell="A1">
      <selection activeCell="K1" sqref="K1:U15"/>
    </sheetView>
  </sheetViews>
  <sheetFormatPr defaultColWidth="9.00390625" defaultRowHeight="13.5"/>
  <cols>
    <col min="1" max="1" width="14.625" style="1" customWidth="1"/>
    <col min="2" max="2" width="7.25390625" style="1" bestFit="1" customWidth="1"/>
    <col min="3" max="4" width="6.50390625" style="1" bestFit="1" customWidth="1"/>
    <col min="5" max="5" width="5.375" style="1" bestFit="1" customWidth="1"/>
    <col min="6" max="6" width="6.375" style="1" bestFit="1" customWidth="1"/>
    <col min="7" max="8" width="7.75390625" style="1" customWidth="1"/>
    <col min="9" max="10" width="5.375" style="1" bestFit="1" customWidth="1"/>
    <col min="11" max="11" width="5.75390625" style="1" customWidth="1"/>
    <col min="12" max="12" width="5.625" style="1" customWidth="1"/>
    <col min="13" max="13" width="5.375" style="1" bestFit="1" customWidth="1"/>
    <col min="14" max="14" width="4.375" style="1" bestFit="1" customWidth="1"/>
    <col min="15" max="17" width="5.375" style="1" bestFit="1" customWidth="1"/>
    <col min="18" max="18" width="4.375" style="1" bestFit="1" customWidth="1"/>
    <col min="19" max="20" width="7.75390625" style="1" customWidth="1"/>
    <col min="21" max="21" width="13.75390625" style="1" customWidth="1"/>
    <col min="22" max="16384" width="9.00390625" style="1" customWidth="1"/>
  </cols>
  <sheetData>
    <row r="1" spans="1:21" s="65" customFormat="1" ht="14.25">
      <c r="A1" s="556" t="s">
        <v>463</v>
      </c>
      <c r="B1" s="556"/>
      <c r="C1" s="556"/>
      <c r="D1" s="556"/>
      <c r="E1" s="556"/>
      <c r="F1" s="556"/>
      <c r="G1" s="556"/>
      <c r="H1" s="556"/>
      <c r="I1" s="556"/>
      <c r="J1" s="556"/>
      <c r="K1" s="480" t="s">
        <v>173</v>
      </c>
      <c r="L1" s="480"/>
      <c r="M1" s="480"/>
      <c r="N1" s="480"/>
      <c r="O1" s="480"/>
      <c r="P1" s="480"/>
      <c r="Q1" s="480"/>
      <c r="R1" s="480"/>
      <c r="S1" s="480"/>
      <c r="T1" s="480"/>
      <c r="U1" s="480"/>
    </row>
    <row r="2" spans="1:21" ht="12.75">
      <c r="A2" s="102" t="s">
        <v>130</v>
      </c>
      <c r="K2" s="203"/>
      <c r="L2" s="203"/>
      <c r="M2" s="203"/>
      <c r="N2" s="203"/>
      <c r="U2" s="66" t="s">
        <v>132</v>
      </c>
    </row>
    <row r="3" spans="1:21" s="61" customFormat="1" ht="12.75">
      <c r="A3" s="481" t="s">
        <v>0</v>
      </c>
      <c r="B3" s="552" t="s">
        <v>133</v>
      </c>
      <c r="C3" s="554"/>
      <c r="D3" s="554"/>
      <c r="E3" s="552" t="s">
        <v>174</v>
      </c>
      <c r="F3" s="554"/>
      <c r="G3" s="554"/>
      <c r="H3" s="554"/>
      <c r="I3" s="554"/>
      <c r="J3" s="553"/>
      <c r="K3" s="552" t="s">
        <v>175</v>
      </c>
      <c r="L3" s="553"/>
      <c r="M3" s="552" t="s">
        <v>176</v>
      </c>
      <c r="N3" s="553"/>
      <c r="O3" s="552" t="s">
        <v>177</v>
      </c>
      <c r="P3" s="553"/>
      <c r="Q3" s="552" t="s">
        <v>178</v>
      </c>
      <c r="R3" s="553"/>
      <c r="S3" s="552" t="s">
        <v>179</v>
      </c>
      <c r="T3" s="553"/>
      <c r="U3" s="481" t="s">
        <v>0</v>
      </c>
    </row>
    <row r="4" spans="1:21" s="61" customFormat="1" ht="12.75">
      <c r="A4" s="482"/>
      <c r="B4" s="550"/>
      <c r="C4" s="555"/>
      <c r="D4" s="555"/>
      <c r="E4" s="486" t="s">
        <v>180</v>
      </c>
      <c r="F4" s="488"/>
      <c r="G4" s="486" t="s">
        <v>181</v>
      </c>
      <c r="H4" s="488"/>
      <c r="I4" s="486" t="s">
        <v>182</v>
      </c>
      <c r="J4" s="488"/>
      <c r="K4" s="550" t="s">
        <v>183</v>
      </c>
      <c r="L4" s="551"/>
      <c r="M4" s="550"/>
      <c r="N4" s="551"/>
      <c r="O4" s="550"/>
      <c r="P4" s="551"/>
      <c r="Q4" s="550"/>
      <c r="R4" s="551"/>
      <c r="S4" s="550"/>
      <c r="T4" s="551"/>
      <c r="U4" s="482"/>
    </row>
    <row r="5" spans="1:21" s="61" customFormat="1" ht="12.75">
      <c r="A5" s="483"/>
      <c r="B5" s="63" t="s">
        <v>184</v>
      </c>
      <c r="C5" s="63" t="s">
        <v>142</v>
      </c>
      <c r="D5" s="204" t="s">
        <v>143</v>
      </c>
      <c r="E5" s="63" t="s">
        <v>142</v>
      </c>
      <c r="F5" s="63" t="s">
        <v>143</v>
      </c>
      <c r="G5" s="63" t="s">
        <v>142</v>
      </c>
      <c r="H5" s="63" t="s">
        <v>143</v>
      </c>
      <c r="I5" s="63" t="s">
        <v>142</v>
      </c>
      <c r="J5" s="63" t="s">
        <v>143</v>
      </c>
      <c r="K5" s="63" t="s">
        <v>142</v>
      </c>
      <c r="L5" s="63" t="s">
        <v>143</v>
      </c>
      <c r="M5" s="60" t="s">
        <v>142</v>
      </c>
      <c r="N5" s="60" t="s">
        <v>143</v>
      </c>
      <c r="O5" s="63" t="s">
        <v>142</v>
      </c>
      <c r="P5" s="63" t="s">
        <v>143</v>
      </c>
      <c r="Q5" s="63" t="s">
        <v>142</v>
      </c>
      <c r="R5" s="63" t="s">
        <v>143</v>
      </c>
      <c r="S5" s="63" t="s">
        <v>142</v>
      </c>
      <c r="T5" s="204" t="s">
        <v>143</v>
      </c>
      <c r="U5" s="483"/>
    </row>
    <row r="6" spans="1:21" s="5" customFormat="1" ht="6" customHeight="1">
      <c r="A6" s="14"/>
      <c r="B6" s="183"/>
      <c r="C6" s="184"/>
      <c r="D6" s="184"/>
      <c r="E6" s="182"/>
      <c r="F6" s="184"/>
      <c r="G6" s="184"/>
      <c r="H6" s="184"/>
      <c r="I6" s="184"/>
      <c r="J6" s="184"/>
      <c r="K6" s="184"/>
      <c r="L6" s="184"/>
      <c r="M6" s="184"/>
      <c r="N6" s="184"/>
      <c r="O6" s="184"/>
      <c r="P6" s="184"/>
      <c r="Q6" s="184"/>
      <c r="R6" s="184"/>
      <c r="S6" s="184"/>
      <c r="T6" s="184"/>
      <c r="U6" s="34"/>
    </row>
    <row r="7" spans="1:21" s="5" customFormat="1" ht="12.75">
      <c r="A7" s="205" t="s">
        <v>185</v>
      </c>
      <c r="B7" s="411">
        <f>SUM(B9,B13)</f>
        <v>407</v>
      </c>
      <c r="C7" s="412">
        <f>SUM(C9,C13)</f>
        <v>233</v>
      </c>
      <c r="D7" s="412">
        <f>SUM(D9,D13)</f>
        <v>174</v>
      </c>
      <c r="E7" s="407">
        <f>SUM(E9,E13)</f>
        <v>62</v>
      </c>
      <c r="F7" s="408">
        <f>SUM(F9,F13)</f>
        <v>111</v>
      </c>
      <c r="G7" s="408">
        <f aca="true" t="shared" si="0" ref="G7:T7">SUM(G9,G13)</f>
        <v>49</v>
      </c>
      <c r="H7" s="408">
        <f t="shared" si="0"/>
        <v>88</v>
      </c>
      <c r="I7" s="408">
        <f t="shared" si="0"/>
        <v>13</v>
      </c>
      <c r="J7" s="408">
        <f t="shared" si="0"/>
        <v>23</v>
      </c>
      <c r="K7" s="408">
        <f t="shared" si="0"/>
        <v>0</v>
      </c>
      <c r="L7" s="408">
        <f t="shared" si="0"/>
        <v>5</v>
      </c>
      <c r="M7" s="408">
        <f t="shared" si="0"/>
        <v>27</v>
      </c>
      <c r="N7" s="408">
        <f t="shared" si="0"/>
        <v>4</v>
      </c>
      <c r="O7" s="408">
        <f t="shared" si="0"/>
        <v>65</v>
      </c>
      <c r="P7" s="408">
        <f t="shared" si="0"/>
        <v>24</v>
      </c>
      <c r="Q7" s="408">
        <f t="shared" si="0"/>
        <v>30</v>
      </c>
      <c r="R7" s="408">
        <f t="shared" si="0"/>
        <v>0</v>
      </c>
      <c r="S7" s="408">
        <f t="shared" si="0"/>
        <v>49</v>
      </c>
      <c r="T7" s="408">
        <f t="shared" si="0"/>
        <v>30</v>
      </c>
      <c r="U7" s="208" t="s">
        <v>186</v>
      </c>
    </row>
    <row r="8" spans="1:21" s="5" customFormat="1" ht="12" customHeight="1">
      <c r="A8" s="205"/>
      <c r="B8" s="206"/>
      <c r="C8" s="207"/>
      <c r="D8" s="207"/>
      <c r="E8" s="188"/>
      <c r="F8" s="189"/>
      <c r="G8" s="189"/>
      <c r="H8" s="189"/>
      <c r="I8" s="189"/>
      <c r="J8" s="189"/>
      <c r="K8" s="189"/>
      <c r="L8" s="189"/>
      <c r="M8" s="189"/>
      <c r="N8" s="189"/>
      <c r="O8" s="189"/>
      <c r="P8" s="189"/>
      <c r="Q8" s="189"/>
      <c r="R8" s="189"/>
      <c r="S8" s="189"/>
      <c r="T8" s="189"/>
      <c r="U8" s="208"/>
    </row>
    <row r="9" spans="1:21" s="5" customFormat="1" ht="12.75">
      <c r="A9" s="334" t="s">
        <v>167</v>
      </c>
      <c r="B9" s="413">
        <f aca="true" t="shared" si="1" ref="B9:T9">SUM(B10:B11)</f>
        <v>336</v>
      </c>
      <c r="C9" s="414">
        <f t="shared" si="1"/>
        <v>196</v>
      </c>
      <c r="D9" s="414">
        <f t="shared" si="1"/>
        <v>140</v>
      </c>
      <c r="E9" s="409">
        <f t="shared" si="1"/>
        <v>49</v>
      </c>
      <c r="F9" s="410">
        <f t="shared" si="1"/>
        <v>88</v>
      </c>
      <c r="G9" s="410">
        <f t="shared" si="1"/>
        <v>49</v>
      </c>
      <c r="H9" s="410">
        <f t="shared" si="1"/>
        <v>88</v>
      </c>
      <c r="I9" s="410">
        <f t="shared" si="1"/>
        <v>0</v>
      </c>
      <c r="J9" s="410">
        <f t="shared" si="1"/>
        <v>0</v>
      </c>
      <c r="K9" s="410">
        <f t="shared" si="1"/>
        <v>0</v>
      </c>
      <c r="L9" s="410">
        <f t="shared" si="1"/>
        <v>0</v>
      </c>
      <c r="M9" s="410">
        <f t="shared" si="1"/>
        <v>18</v>
      </c>
      <c r="N9" s="410">
        <f t="shared" si="1"/>
        <v>4</v>
      </c>
      <c r="O9" s="410">
        <f t="shared" si="1"/>
        <v>65</v>
      </c>
      <c r="P9" s="410">
        <f t="shared" si="1"/>
        <v>24</v>
      </c>
      <c r="Q9" s="410">
        <f t="shared" si="1"/>
        <v>25</v>
      </c>
      <c r="R9" s="410">
        <f t="shared" si="1"/>
        <v>0</v>
      </c>
      <c r="S9" s="410">
        <f t="shared" si="1"/>
        <v>39</v>
      </c>
      <c r="T9" s="410">
        <f t="shared" si="1"/>
        <v>24</v>
      </c>
      <c r="U9" s="248" t="s">
        <v>187</v>
      </c>
    </row>
    <row r="10" spans="1:21" s="5" customFormat="1" ht="12.75">
      <c r="A10" s="43" t="s">
        <v>188</v>
      </c>
      <c r="B10" s="182">
        <f>+C10+D10</f>
        <v>308</v>
      </c>
      <c r="C10" s="184">
        <f>+E10+K10+M10+O10+Q10+S10</f>
        <v>183</v>
      </c>
      <c r="D10" s="184">
        <f>+F10+L10+N10+P10+R10+T10</f>
        <v>125</v>
      </c>
      <c r="E10" s="96">
        <f>+G10+I10</f>
        <v>45</v>
      </c>
      <c r="F10" s="97">
        <f>+H10+J10</f>
        <v>82</v>
      </c>
      <c r="G10" s="374">
        <v>45</v>
      </c>
      <c r="H10" s="374">
        <v>82</v>
      </c>
      <c r="I10" s="374">
        <v>0</v>
      </c>
      <c r="J10" s="374">
        <v>0</v>
      </c>
      <c r="K10" s="149">
        <v>0</v>
      </c>
      <c r="L10" s="149">
        <v>0</v>
      </c>
      <c r="M10" s="149">
        <v>18</v>
      </c>
      <c r="N10" s="149">
        <v>2</v>
      </c>
      <c r="O10" s="149">
        <v>64</v>
      </c>
      <c r="P10" s="149">
        <v>21</v>
      </c>
      <c r="Q10" s="149">
        <v>23</v>
      </c>
      <c r="R10" s="149">
        <v>0</v>
      </c>
      <c r="S10" s="100">
        <v>33</v>
      </c>
      <c r="T10" s="100">
        <v>20</v>
      </c>
      <c r="U10" s="209" t="s">
        <v>189</v>
      </c>
    </row>
    <row r="11" spans="1:21" s="5" customFormat="1" ht="12.75">
      <c r="A11" s="43" t="s">
        <v>190</v>
      </c>
      <c r="B11" s="182">
        <f>+C11+D11</f>
        <v>28</v>
      </c>
      <c r="C11" s="184">
        <f>+E11+K11+M11+O11+Q11+S11</f>
        <v>13</v>
      </c>
      <c r="D11" s="184">
        <f>+F11+L11+N11+P11+R11+T11</f>
        <v>15</v>
      </c>
      <c r="E11" s="96">
        <f>+G11+I11</f>
        <v>4</v>
      </c>
      <c r="F11" s="97">
        <f>+H11+J11</f>
        <v>6</v>
      </c>
      <c r="G11" s="372">
        <v>4</v>
      </c>
      <c r="H11" s="372">
        <v>6</v>
      </c>
      <c r="I11" s="372">
        <v>0</v>
      </c>
      <c r="J11" s="372">
        <v>0</v>
      </c>
      <c r="K11" s="100">
        <v>0</v>
      </c>
      <c r="L11" s="100">
        <v>0</v>
      </c>
      <c r="M11" s="100">
        <v>0</v>
      </c>
      <c r="N11" s="100">
        <v>2</v>
      </c>
      <c r="O11" s="100">
        <v>1</v>
      </c>
      <c r="P11" s="100">
        <v>3</v>
      </c>
      <c r="Q11" s="100">
        <v>2</v>
      </c>
      <c r="R11" s="100">
        <v>0</v>
      </c>
      <c r="S11" s="100">
        <v>6</v>
      </c>
      <c r="T11" s="100">
        <v>4</v>
      </c>
      <c r="U11" s="209" t="s">
        <v>191</v>
      </c>
    </row>
    <row r="12" spans="1:21" s="5" customFormat="1" ht="7.5" customHeight="1">
      <c r="A12" s="43"/>
      <c r="B12" s="182"/>
      <c r="C12" s="184"/>
      <c r="D12" s="184"/>
      <c r="E12" s="96"/>
      <c r="F12" s="97"/>
      <c r="G12" s="372"/>
      <c r="H12" s="372"/>
      <c r="I12" s="372"/>
      <c r="J12" s="372"/>
      <c r="K12" s="100"/>
      <c r="L12" s="100"/>
      <c r="M12" s="100"/>
      <c r="N12" s="100"/>
      <c r="O12" s="100"/>
      <c r="P12" s="100"/>
      <c r="Q12" s="100"/>
      <c r="R12" s="100"/>
      <c r="S12" s="100"/>
      <c r="T12" s="100"/>
      <c r="U12" s="209"/>
    </row>
    <row r="13" spans="1:21" s="5" customFormat="1" ht="12.75">
      <c r="A13" s="334" t="s">
        <v>172</v>
      </c>
      <c r="B13" s="413">
        <f aca="true" t="shared" si="2" ref="B13:T13">SUM(B14)</f>
        <v>71</v>
      </c>
      <c r="C13" s="414">
        <f t="shared" si="2"/>
        <v>37</v>
      </c>
      <c r="D13" s="414">
        <f t="shared" si="2"/>
        <v>34</v>
      </c>
      <c r="E13" s="415">
        <f t="shared" si="2"/>
        <v>13</v>
      </c>
      <c r="F13" s="416">
        <f t="shared" si="2"/>
        <v>23</v>
      </c>
      <c r="G13" s="416">
        <f t="shared" si="2"/>
        <v>0</v>
      </c>
      <c r="H13" s="416">
        <f t="shared" si="2"/>
        <v>0</v>
      </c>
      <c r="I13" s="416">
        <f t="shared" si="2"/>
        <v>13</v>
      </c>
      <c r="J13" s="416">
        <f t="shared" si="2"/>
        <v>23</v>
      </c>
      <c r="K13" s="416">
        <f t="shared" si="2"/>
        <v>0</v>
      </c>
      <c r="L13" s="416">
        <f t="shared" si="2"/>
        <v>5</v>
      </c>
      <c r="M13" s="416">
        <f t="shared" si="2"/>
        <v>9</v>
      </c>
      <c r="N13" s="416">
        <f t="shared" si="2"/>
        <v>0</v>
      </c>
      <c r="O13" s="416">
        <f t="shared" si="2"/>
        <v>0</v>
      </c>
      <c r="P13" s="416">
        <f t="shared" si="2"/>
        <v>0</v>
      </c>
      <c r="Q13" s="416">
        <f t="shared" si="2"/>
        <v>5</v>
      </c>
      <c r="R13" s="416">
        <f t="shared" si="2"/>
        <v>0</v>
      </c>
      <c r="S13" s="416">
        <f t="shared" si="2"/>
        <v>10</v>
      </c>
      <c r="T13" s="416">
        <f t="shared" si="2"/>
        <v>6</v>
      </c>
      <c r="U13" s="248" t="s">
        <v>192</v>
      </c>
    </row>
    <row r="14" spans="1:21" s="5" customFormat="1" ht="12.75">
      <c r="A14" s="43" t="s">
        <v>193</v>
      </c>
      <c r="B14" s="182">
        <f>+C14+D14</f>
        <v>71</v>
      </c>
      <c r="C14" s="184">
        <f>+E14+K14+M14+O14+Q14+S14</f>
        <v>37</v>
      </c>
      <c r="D14" s="184">
        <f>+F14+L14+N14+P14+R14+T14</f>
        <v>34</v>
      </c>
      <c r="E14" s="96">
        <f>+G14+I14</f>
        <v>13</v>
      </c>
      <c r="F14" s="97">
        <f>+H14+J14</f>
        <v>23</v>
      </c>
      <c r="G14" s="372">
        <v>0</v>
      </c>
      <c r="H14" s="372">
        <v>0</v>
      </c>
      <c r="I14" s="374">
        <v>13</v>
      </c>
      <c r="J14" s="374">
        <v>23</v>
      </c>
      <c r="K14" s="100">
        <v>0</v>
      </c>
      <c r="L14" s="100">
        <v>5</v>
      </c>
      <c r="M14" s="100">
        <v>9</v>
      </c>
      <c r="N14" s="100">
        <v>0</v>
      </c>
      <c r="O14" s="100">
        <v>0</v>
      </c>
      <c r="P14" s="100">
        <v>0</v>
      </c>
      <c r="Q14" s="100">
        <v>5</v>
      </c>
      <c r="R14" s="100">
        <v>0</v>
      </c>
      <c r="S14" s="149">
        <v>10</v>
      </c>
      <c r="T14" s="149">
        <v>6</v>
      </c>
      <c r="U14" s="209" t="s">
        <v>194</v>
      </c>
    </row>
    <row r="15" spans="1:21" s="5" customFormat="1" ht="6" customHeight="1">
      <c r="A15" s="210"/>
      <c r="B15" s="211"/>
      <c r="C15" s="212"/>
      <c r="D15" s="212"/>
      <c r="E15" s="211"/>
      <c r="F15" s="212"/>
      <c r="G15" s="212"/>
      <c r="H15" s="212"/>
      <c r="I15" s="212"/>
      <c r="J15" s="212"/>
      <c r="K15" s="212"/>
      <c r="L15" s="212"/>
      <c r="M15" s="212"/>
      <c r="N15" s="212"/>
      <c r="O15" s="212"/>
      <c r="P15" s="212"/>
      <c r="Q15" s="212"/>
      <c r="R15" s="212"/>
      <c r="S15" s="212"/>
      <c r="T15" s="212"/>
      <c r="U15" s="213"/>
    </row>
  </sheetData>
  <sheetProtection/>
  <mergeCells count="15">
    <mergeCell ref="K1:U1"/>
    <mergeCell ref="A1:J1"/>
    <mergeCell ref="U3:U5"/>
    <mergeCell ref="E4:F4"/>
    <mergeCell ref="G4:H4"/>
    <mergeCell ref="I4:J4"/>
    <mergeCell ref="K4:L4"/>
    <mergeCell ref="Q3:R4"/>
    <mergeCell ref="S3:T4"/>
    <mergeCell ref="A3:A5"/>
    <mergeCell ref="B3:D4"/>
    <mergeCell ref="E3:J3"/>
    <mergeCell ref="K3:L3"/>
    <mergeCell ref="M3:N4"/>
    <mergeCell ref="O3:P4"/>
  </mergeCells>
  <printOptions/>
  <pageMargins left="0.7874015748031497" right="0.5905511811023623" top="0.7874015748031497" bottom="0.7874015748031497" header="0.5118110236220472" footer="0.5118110236220472"/>
  <pageSetup horizontalDpi="600" verticalDpi="600" orientation="portrait" paperSize="9" scale="61" r:id="rId1"/>
  <colBreaks count="1" manualBreakCount="1">
    <brk id="10" max="12" man="1"/>
  </colBreaks>
</worksheet>
</file>

<file path=xl/worksheets/sheet9.xml><?xml version="1.0" encoding="utf-8"?>
<worksheet xmlns="http://schemas.openxmlformats.org/spreadsheetml/2006/main" xmlns:r="http://schemas.openxmlformats.org/officeDocument/2006/relationships">
  <sheetPr>
    <tabColor rgb="FF92D050"/>
  </sheetPr>
  <dimension ref="A1:AA74"/>
  <sheetViews>
    <sheetView showGridLines="0" zoomScale="90" zoomScaleNormal="90" zoomScaleSheetLayoutView="100" zoomScalePageLayoutView="0" workbookViewId="0" topLeftCell="E61">
      <selection activeCell="R20" sqref="R20"/>
    </sheetView>
  </sheetViews>
  <sheetFormatPr defaultColWidth="9.00390625" defaultRowHeight="13.5"/>
  <cols>
    <col min="1" max="1" width="11.875" style="32" customWidth="1"/>
    <col min="2" max="2" width="8.50390625" style="32" bestFit="1" customWidth="1"/>
    <col min="3" max="3" width="8.875" style="32" bestFit="1" customWidth="1"/>
    <col min="4" max="9" width="9.50390625" style="32" customWidth="1"/>
    <col min="10" max="11" width="11.375" style="32" customWidth="1"/>
    <col min="12" max="12" width="10.50390625" style="32" bestFit="1" customWidth="1"/>
    <col min="13" max="13" width="8.375" style="32" customWidth="1"/>
    <col min="14" max="14" width="7.875" style="32" bestFit="1" customWidth="1"/>
    <col min="15" max="15" width="6.875" style="32" customWidth="1"/>
    <col min="16" max="16" width="8.125" style="32" customWidth="1"/>
    <col min="17" max="18" width="6.75390625" style="32" bestFit="1" customWidth="1"/>
    <col min="19" max="20" width="6.875" style="32" customWidth="1"/>
    <col min="21" max="22" width="7.75390625" style="32" customWidth="1"/>
    <col min="23" max="24" width="7.375" style="32" customWidth="1"/>
    <col min="25" max="25" width="8.375" style="32" customWidth="1"/>
    <col min="26" max="26" width="9.00390625" style="32" bestFit="1" customWidth="1"/>
    <col min="27" max="27" width="11.875" style="32" customWidth="1"/>
    <col min="28" max="16384" width="9.00390625" style="32" customWidth="1"/>
  </cols>
  <sheetData>
    <row r="1" spans="1:27" s="215" customFormat="1" ht="18" customHeight="1">
      <c r="A1" s="501" t="s">
        <v>464</v>
      </c>
      <c r="B1" s="501"/>
      <c r="C1" s="501"/>
      <c r="D1" s="501"/>
      <c r="E1" s="501"/>
      <c r="F1" s="501"/>
      <c r="G1" s="501"/>
      <c r="H1" s="501"/>
      <c r="I1" s="501"/>
      <c r="J1" s="501"/>
      <c r="K1" s="501"/>
      <c r="L1" s="328"/>
      <c r="M1" s="557" t="s">
        <v>465</v>
      </c>
      <c r="N1" s="557"/>
      <c r="O1" s="557"/>
      <c r="P1" s="557"/>
      <c r="Q1" s="557"/>
      <c r="R1" s="557"/>
      <c r="S1" s="557"/>
      <c r="T1" s="557"/>
      <c r="U1" s="557"/>
      <c r="V1" s="557"/>
      <c r="W1" s="557"/>
      <c r="X1" s="557"/>
      <c r="Y1" s="557"/>
      <c r="Z1" s="557"/>
      <c r="AA1" s="557"/>
    </row>
    <row r="2" spans="1:27" s="22" customFormat="1" ht="12.75">
      <c r="A2" s="214" t="s">
        <v>130</v>
      </c>
      <c r="B2" s="19"/>
      <c r="C2" s="19"/>
      <c r="D2" s="19"/>
      <c r="E2" s="19"/>
      <c r="F2" s="19"/>
      <c r="G2" s="19"/>
      <c r="H2" s="19"/>
      <c r="I2" s="19"/>
      <c r="J2" s="19"/>
      <c r="K2" s="19"/>
      <c r="L2" s="19"/>
      <c r="M2" s="19"/>
      <c r="N2" s="19"/>
      <c r="O2" s="19"/>
      <c r="P2" s="19"/>
      <c r="Q2" s="19"/>
      <c r="R2" s="19"/>
      <c r="S2" s="19"/>
      <c r="T2" s="19"/>
      <c r="U2" s="19"/>
      <c r="V2" s="19"/>
      <c r="W2" s="19"/>
      <c r="X2" s="307"/>
      <c r="Y2" s="19"/>
      <c r="AA2" s="216"/>
    </row>
    <row r="3" spans="1:27" s="221" customFormat="1" ht="24" customHeight="1">
      <c r="A3" s="217"/>
      <c r="B3" s="217"/>
      <c r="C3" s="217"/>
      <c r="D3" s="218"/>
      <c r="E3" s="218"/>
      <c r="F3" s="218"/>
      <c r="G3" s="218"/>
      <c r="H3" s="218"/>
      <c r="I3" s="448"/>
      <c r="J3" s="219"/>
      <c r="K3" s="109"/>
      <c r="L3" s="109"/>
      <c r="M3" s="502" t="s">
        <v>443</v>
      </c>
      <c r="N3" s="554"/>
      <c r="O3" s="554"/>
      <c r="P3" s="553"/>
      <c r="Q3" s="109"/>
      <c r="R3" s="109"/>
      <c r="S3" s="574" t="s">
        <v>436</v>
      </c>
      <c r="T3" s="575"/>
      <c r="U3" s="576"/>
      <c r="V3" s="560" t="s">
        <v>448</v>
      </c>
      <c r="W3" s="220"/>
      <c r="X3" s="326" t="s">
        <v>217</v>
      </c>
      <c r="Y3" s="47" t="s">
        <v>214</v>
      </c>
      <c r="Z3" s="219"/>
      <c r="AA3" s="219"/>
    </row>
    <row r="4" spans="1:27" s="221" customFormat="1" ht="12.75" customHeight="1">
      <c r="A4" s="222"/>
      <c r="B4" s="46"/>
      <c r="C4" s="46" t="s">
        <v>195</v>
      </c>
      <c r="D4" s="46"/>
      <c r="E4" s="109"/>
      <c r="F4" s="571" t="s">
        <v>196</v>
      </c>
      <c r="G4" s="109"/>
      <c r="H4" s="87" t="s">
        <v>197</v>
      </c>
      <c r="I4" s="223" t="s">
        <v>198</v>
      </c>
      <c r="J4" s="47" t="s">
        <v>199</v>
      </c>
      <c r="K4" s="47" t="s">
        <v>199</v>
      </c>
      <c r="L4" s="224" t="s">
        <v>200</v>
      </c>
      <c r="M4" s="110"/>
      <c r="N4" s="565" t="s">
        <v>441</v>
      </c>
      <c r="O4" s="566"/>
      <c r="P4" s="571" t="s">
        <v>437</v>
      </c>
      <c r="Q4" s="225" t="s">
        <v>201</v>
      </c>
      <c r="R4" s="225" t="s">
        <v>202</v>
      </c>
      <c r="S4" s="577"/>
      <c r="T4" s="578"/>
      <c r="U4" s="579"/>
      <c r="V4" s="561"/>
      <c r="W4" s="302" t="s">
        <v>381</v>
      </c>
      <c r="X4" s="302" t="s">
        <v>228</v>
      </c>
      <c r="Y4" s="47" t="s">
        <v>445</v>
      </c>
      <c r="Z4" s="163"/>
      <c r="AA4" s="163"/>
    </row>
    <row r="5" spans="1:27" s="221" customFormat="1" ht="12.75" customHeight="1">
      <c r="A5" s="46" t="s">
        <v>203</v>
      </c>
      <c r="B5" s="46" t="s">
        <v>204</v>
      </c>
      <c r="C5" s="46" t="s">
        <v>205</v>
      </c>
      <c r="D5" s="46" t="s">
        <v>206</v>
      </c>
      <c r="E5" s="47" t="s">
        <v>207</v>
      </c>
      <c r="F5" s="580"/>
      <c r="G5" s="47" t="s">
        <v>208</v>
      </c>
      <c r="H5" s="87" t="s">
        <v>209</v>
      </c>
      <c r="I5" s="226" t="s">
        <v>210</v>
      </c>
      <c r="J5" s="224" t="s">
        <v>211</v>
      </c>
      <c r="K5" s="224" t="s">
        <v>212</v>
      </c>
      <c r="L5" s="224" t="s">
        <v>213</v>
      </c>
      <c r="M5" s="47" t="s">
        <v>440</v>
      </c>
      <c r="N5" s="489" t="s">
        <v>446</v>
      </c>
      <c r="O5" s="571" t="s">
        <v>442</v>
      </c>
      <c r="P5" s="572"/>
      <c r="Q5" s="225" t="s">
        <v>215</v>
      </c>
      <c r="R5" s="225" t="s">
        <v>216</v>
      </c>
      <c r="S5" s="582" t="s">
        <v>447</v>
      </c>
      <c r="T5" s="583" t="s">
        <v>438</v>
      </c>
      <c r="U5" s="563" t="s">
        <v>439</v>
      </c>
      <c r="V5" s="561"/>
      <c r="W5" s="46" t="s">
        <v>217</v>
      </c>
      <c r="X5" s="563" t="s">
        <v>383</v>
      </c>
      <c r="Y5" s="47" t="s">
        <v>219</v>
      </c>
      <c r="Z5" s="47" t="s">
        <v>218</v>
      </c>
      <c r="AA5" s="47" t="s">
        <v>203</v>
      </c>
    </row>
    <row r="6" spans="1:27" s="221" customFormat="1" ht="12.75" customHeight="1">
      <c r="A6" s="222"/>
      <c r="B6" s="227" t="s">
        <v>219</v>
      </c>
      <c r="C6" s="225" t="s">
        <v>219</v>
      </c>
      <c r="D6" s="46" t="s">
        <v>220</v>
      </c>
      <c r="E6" s="47" t="s">
        <v>221</v>
      </c>
      <c r="F6" s="580"/>
      <c r="G6" s="567" t="s">
        <v>222</v>
      </c>
      <c r="H6" s="228" t="s">
        <v>223</v>
      </c>
      <c r="I6" s="226" t="s">
        <v>224</v>
      </c>
      <c r="J6" s="168" t="s">
        <v>205</v>
      </c>
      <c r="K6" s="47" t="s">
        <v>225</v>
      </c>
      <c r="L6" s="229" t="s">
        <v>225</v>
      </c>
      <c r="M6" s="47"/>
      <c r="N6" s="569"/>
      <c r="O6" s="569"/>
      <c r="P6" s="572"/>
      <c r="Q6" s="225" t="s">
        <v>226</v>
      </c>
      <c r="R6" s="225" t="s">
        <v>227</v>
      </c>
      <c r="S6" s="583"/>
      <c r="T6" s="583"/>
      <c r="U6" s="563"/>
      <c r="V6" s="561"/>
      <c r="W6" s="227" t="s">
        <v>228</v>
      </c>
      <c r="X6" s="563"/>
      <c r="Y6" s="224" t="s">
        <v>449</v>
      </c>
      <c r="Z6" s="327" t="s">
        <v>451</v>
      </c>
      <c r="AA6" s="163"/>
    </row>
    <row r="7" spans="1:27" s="221" customFormat="1" ht="25.5" customHeight="1">
      <c r="A7" s="230"/>
      <c r="B7" s="111" t="s">
        <v>229</v>
      </c>
      <c r="C7" s="111" t="s">
        <v>230</v>
      </c>
      <c r="D7" s="111"/>
      <c r="E7" s="95"/>
      <c r="F7" s="581"/>
      <c r="G7" s="568"/>
      <c r="H7" s="112" t="s">
        <v>231</v>
      </c>
      <c r="I7" s="231" t="s">
        <v>232</v>
      </c>
      <c r="J7" s="232" t="s">
        <v>233</v>
      </c>
      <c r="K7" s="232" t="s">
        <v>234</v>
      </c>
      <c r="L7" s="232" t="s">
        <v>235</v>
      </c>
      <c r="M7" s="95"/>
      <c r="N7" s="570"/>
      <c r="O7" s="570"/>
      <c r="P7" s="573"/>
      <c r="Q7" s="233" t="s">
        <v>219</v>
      </c>
      <c r="R7" s="233" t="s">
        <v>219</v>
      </c>
      <c r="S7" s="584"/>
      <c r="T7" s="584"/>
      <c r="U7" s="564"/>
      <c r="V7" s="562"/>
      <c r="W7" s="306" t="s">
        <v>382</v>
      </c>
      <c r="X7" s="564"/>
      <c r="Y7" s="329" t="s">
        <v>450</v>
      </c>
      <c r="Z7" s="234" t="s">
        <v>236</v>
      </c>
      <c r="AA7" s="108"/>
    </row>
    <row r="8" spans="1:27" s="24" customFormat="1" ht="4.5" customHeight="1">
      <c r="A8" s="38"/>
      <c r="B8" s="27"/>
      <c r="C8" s="27"/>
      <c r="D8" s="26"/>
      <c r="E8" s="26"/>
      <c r="F8" s="26"/>
      <c r="G8" s="26"/>
      <c r="H8" s="26"/>
      <c r="I8" s="26"/>
      <c r="J8" s="26"/>
      <c r="K8" s="26"/>
      <c r="L8" s="26"/>
      <c r="M8" s="26"/>
      <c r="N8" s="26"/>
      <c r="O8" s="26"/>
      <c r="P8" s="235"/>
      <c r="Q8" s="26"/>
      <c r="R8" s="26"/>
      <c r="S8" s="26"/>
      <c r="T8" s="26"/>
      <c r="U8" s="26"/>
      <c r="V8" s="26"/>
      <c r="W8" s="236"/>
      <c r="X8" s="236"/>
      <c r="Y8" s="26"/>
      <c r="Z8" s="237"/>
      <c r="AA8" s="48"/>
    </row>
    <row r="9" spans="1:27" s="24" customFormat="1" ht="15" customHeight="1" hidden="1">
      <c r="A9" s="222" t="s">
        <v>237</v>
      </c>
      <c r="B9" s="27">
        <v>5487</v>
      </c>
      <c r="C9" s="27">
        <v>2467</v>
      </c>
      <c r="D9" s="26">
        <v>1889</v>
      </c>
      <c r="E9" s="26">
        <v>428</v>
      </c>
      <c r="F9" s="26">
        <v>0</v>
      </c>
      <c r="G9" s="26">
        <v>147</v>
      </c>
      <c r="H9" s="26">
        <v>0</v>
      </c>
      <c r="I9" s="26">
        <v>3</v>
      </c>
      <c r="J9" s="26">
        <v>1000</v>
      </c>
      <c r="K9" s="26">
        <v>577</v>
      </c>
      <c r="L9" s="26">
        <v>72</v>
      </c>
      <c r="M9" s="26"/>
      <c r="N9" s="238" t="s">
        <v>238</v>
      </c>
      <c r="O9" s="238" t="s">
        <v>238</v>
      </c>
      <c r="P9" s="26">
        <v>87</v>
      </c>
      <c r="Q9" s="26">
        <v>151</v>
      </c>
      <c r="R9" s="158">
        <v>0</v>
      </c>
      <c r="S9" s="26">
        <v>3</v>
      </c>
      <c r="T9" s="238" t="s">
        <v>238</v>
      </c>
      <c r="U9" s="238" t="s">
        <v>239</v>
      </c>
      <c r="V9" s="238"/>
      <c r="W9" s="236">
        <v>44.960816475305265</v>
      </c>
      <c r="X9" s="236"/>
      <c r="Y9" s="26">
        <v>1133</v>
      </c>
      <c r="Z9" s="239">
        <v>20.70348095498451</v>
      </c>
      <c r="AA9" s="163" t="s">
        <v>237</v>
      </c>
    </row>
    <row r="10" spans="1:27" s="24" customFormat="1" ht="15" customHeight="1" hidden="1">
      <c r="A10" s="92" t="s">
        <v>240</v>
      </c>
      <c r="B10" s="27">
        <v>5468</v>
      </c>
      <c r="C10" s="27">
        <v>2399</v>
      </c>
      <c r="D10" s="158">
        <v>1819</v>
      </c>
      <c r="E10" s="158">
        <v>423</v>
      </c>
      <c r="F10" s="158">
        <v>0</v>
      </c>
      <c r="G10" s="158">
        <v>154</v>
      </c>
      <c r="H10" s="26">
        <v>0</v>
      </c>
      <c r="I10" s="158">
        <v>3</v>
      </c>
      <c r="J10" s="158">
        <v>1057</v>
      </c>
      <c r="K10" s="158">
        <v>510</v>
      </c>
      <c r="L10" s="158">
        <v>64</v>
      </c>
      <c r="M10" s="158"/>
      <c r="N10" s="238" t="s">
        <v>238</v>
      </c>
      <c r="O10" s="238" t="s">
        <v>239</v>
      </c>
      <c r="P10" s="158">
        <v>72</v>
      </c>
      <c r="Q10" s="158">
        <v>156</v>
      </c>
      <c r="R10" s="158">
        <v>5</v>
      </c>
      <c r="S10" s="158">
        <v>9</v>
      </c>
      <c r="T10" s="238" t="s">
        <v>238</v>
      </c>
      <c r="U10" s="238" t="s">
        <v>238</v>
      </c>
      <c r="V10" s="238"/>
      <c r="W10" s="236">
        <v>43.8734455010973</v>
      </c>
      <c r="X10" s="236"/>
      <c r="Y10" s="158">
        <v>1205</v>
      </c>
      <c r="Z10" s="239">
        <v>22.201901975128</v>
      </c>
      <c r="AA10" s="94" t="s">
        <v>240</v>
      </c>
    </row>
    <row r="11" spans="1:27" s="24" customFormat="1" ht="15" customHeight="1" hidden="1">
      <c r="A11" s="92" t="s">
        <v>241</v>
      </c>
      <c r="B11" s="27">
        <v>5293</v>
      </c>
      <c r="C11" s="27">
        <v>2292</v>
      </c>
      <c r="D11" s="158">
        <v>1692</v>
      </c>
      <c r="E11" s="158">
        <v>448</v>
      </c>
      <c r="F11" s="158">
        <v>0</v>
      </c>
      <c r="G11" s="158">
        <v>151</v>
      </c>
      <c r="H11" s="26">
        <v>0</v>
      </c>
      <c r="I11" s="158">
        <v>1</v>
      </c>
      <c r="J11" s="158">
        <v>1011</v>
      </c>
      <c r="K11" s="158">
        <v>534</v>
      </c>
      <c r="L11" s="158">
        <v>64</v>
      </c>
      <c r="M11" s="158"/>
      <c r="N11" s="238" t="s">
        <v>239</v>
      </c>
      <c r="O11" s="238" t="s">
        <v>239</v>
      </c>
      <c r="P11" s="158">
        <v>62</v>
      </c>
      <c r="Q11" s="158">
        <v>136</v>
      </c>
      <c r="R11" s="158">
        <v>0</v>
      </c>
      <c r="S11" s="158">
        <v>10</v>
      </c>
      <c r="T11" s="238" t="s">
        <v>239</v>
      </c>
      <c r="U11" s="238" t="s">
        <v>239</v>
      </c>
      <c r="V11" s="238"/>
      <c r="W11" s="236">
        <v>43.3024749669374</v>
      </c>
      <c r="X11" s="236"/>
      <c r="Y11" s="158">
        <v>1194</v>
      </c>
      <c r="Z11" s="239">
        <v>22.7470243718118</v>
      </c>
      <c r="AA11" s="94" t="s">
        <v>241</v>
      </c>
    </row>
    <row r="12" spans="1:27" s="24" customFormat="1" ht="15" customHeight="1" hidden="1">
      <c r="A12" s="92" t="s">
        <v>242</v>
      </c>
      <c r="B12" s="27">
        <v>5477</v>
      </c>
      <c r="C12" s="27">
        <v>2317</v>
      </c>
      <c r="D12" s="158">
        <v>1794</v>
      </c>
      <c r="E12" s="158">
        <v>473</v>
      </c>
      <c r="F12" s="158">
        <v>1</v>
      </c>
      <c r="G12" s="158">
        <v>49</v>
      </c>
      <c r="H12" s="26">
        <v>0</v>
      </c>
      <c r="I12" s="158">
        <v>0</v>
      </c>
      <c r="J12" s="158">
        <v>962</v>
      </c>
      <c r="K12" s="158">
        <v>653</v>
      </c>
      <c r="L12" s="158">
        <v>63</v>
      </c>
      <c r="M12" s="158"/>
      <c r="N12" s="238" t="s">
        <v>238</v>
      </c>
      <c r="O12" s="238" t="s">
        <v>239</v>
      </c>
      <c r="P12" s="158">
        <v>57</v>
      </c>
      <c r="Q12" s="158">
        <v>126</v>
      </c>
      <c r="R12" s="158">
        <v>1</v>
      </c>
      <c r="S12" s="158">
        <v>6</v>
      </c>
      <c r="T12" s="238" t="s">
        <v>238</v>
      </c>
      <c r="U12" s="238" t="s">
        <v>239</v>
      </c>
      <c r="V12" s="238"/>
      <c r="W12" s="236">
        <v>42.3041811210516</v>
      </c>
      <c r="X12" s="236"/>
      <c r="Y12" s="158">
        <v>1298</v>
      </c>
      <c r="Z12" s="239">
        <v>23.8086543728318</v>
      </c>
      <c r="AA12" s="94" t="s">
        <v>242</v>
      </c>
    </row>
    <row r="13" spans="1:27" s="24" customFormat="1" ht="15" customHeight="1" hidden="1">
      <c r="A13" s="92" t="s">
        <v>386</v>
      </c>
      <c r="B13" s="27">
        <v>4922</v>
      </c>
      <c r="C13" s="27">
        <v>2056</v>
      </c>
      <c r="D13" s="158">
        <v>1592</v>
      </c>
      <c r="E13" s="158">
        <v>427</v>
      </c>
      <c r="F13" s="158">
        <v>0</v>
      </c>
      <c r="G13" s="158">
        <v>34</v>
      </c>
      <c r="H13" s="26">
        <v>1</v>
      </c>
      <c r="I13" s="158">
        <v>2</v>
      </c>
      <c r="J13" s="158">
        <v>942</v>
      </c>
      <c r="K13" s="158">
        <v>532</v>
      </c>
      <c r="L13" s="158">
        <v>42</v>
      </c>
      <c r="M13" s="158"/>
      <c r="N13" s="238" t="s">
        <v>239</v>
      </c>
      <c r="O13" s="238" t="s">
        <v>239</v>
      </c>
      <c r="P13" s="158">
        <v>28</v>
      </c>
      <c r="Q13" s="158">
        <v>88</v>
      </c>
      <c r="R13" s="158">
        <v>7</v>
      </c>
      <c r="S13" s="158">
        <v>2</v>
      </c>
      <c r="T13" s="238" t="s">
        <v>239</v>
      </c>
      <c r="U13" s="238" t="s">
        <v>238</v>
      </c>
      <c r="V13" s="238"/>
      <c r="W13" s="236">
        <v>41.7716375457131</v>
      </c>
      <c r="X13" s="236">
        <v>72.6</v>
      </c>
      <c r="Y13" s="158">
        <v>1227</v>
      </c>
      <c r="Z13" s="239">
        <v>24.9695245835026</v>
      </c>
      <c r="AA13" s="94" t="s">
        <v>386</v>
      </c>
    </row>
    <row r="14" spans="1:27" s="24" customFormat="1" ht="15" customHeight="1" hidden="1">
      <c r="A14" s="92" t="s">
        <v>387</v>
      </c>
      <c r="B14" s="27">
        <v>4900</v>
      </c>
      <c r="C14" s="27">
        <v>2130</v>
      </c>
      <c r="D14" s="158">
        <v>1692</v>
      </c>
      <c r="E14" s="158">
        <v>387</v>
      </c>
      <c r="F14" s="158">
        <v>5</v>
      </c>
      <c r="G14" s="158">
        <v>44</v>
      </c>
      <c r="H14" s="26">
        <v>2</v>
      </c>
      <c r="I14" s="158">
        <v>0</v>
      </c>
      <c r="J14" s="158">
        <v>924</v>
      </c>
      <c r="K14" s="158">
        <v>463</v>
      </c>
      <c r="L14" s="158">
        <v>61</v>
      </c>
      <c r="M14" s="324"/>
      <c r="N14" s="238"/>
      <c r="O14" s="238"/>
      <c r="P14" s="158"/>
      <c r="Q14" s="158">
        <v>77</v>
      </c>
      <c r="R14" s="158">
        <v>2</v>
      </c>
      <c r="S14" s="158">
        <v>3</v>
      </c>
      <c r="T14" s="238"/>
      <c r="U14" s="238"/>
      <c r="V14" s="238">
        <v>0</v>
      </c>
      <c r="W14" s="240">
        <v>43.5</v>
      </c>
      <c r="X14" s="240">
        <v>73</v>
      </c>
      <c r="Y14" s="158">
        <v>1214</v>
      </c>
      <c r="Z14" s="241">
        <v>24.8</v>
      </c>
      <c r="AA14" s="94" t="s">
        <v>387</v>
      </c>
    </row>
    <row r="15" spans="1:27" s="24" customFormat="1" ht="15" customHeight="1" hidden="1">
      <c r="A15" s="92" t="s">
        <v>388</v>
      </c>
      <c r="B15" s="27">
        <v>4881</v>
      </c>
      <c r="C15" s="27">
        <v>2064</v>
      </c>
      <c r="D15" s="158">
        <v>1658</v>
      </c>
      <c r="E15" s="158">
        <v>363</v>
      </c>
      <c r="F15" s="158">
        <v>1</v>
      </c>
      <c r="G15" s="158">
        <v>37</v>
      </c>
      <c r="H15" s="26">
        <v>1</v>
      </c>
      <c r="I15" s="158">
        <v>4</v>
      </c>
      <c r="J15" s="158">
        <v>940</v>
      </c>
      <c r="K15" s="158">
        <v>506</v>
      </c>
      <c r="L15" s="158">
        <v>38</v>
      </c>
      <c r="M15" s="324"/>
      <c r="N15" s="238"/>
      <c r="O15" s="238"/>
      <c r="P15" s="158"/>
      <c r="Q15" s="158">
        <v>85</v>
      </c>
      <c r="R15" s="158">
        <v>2</v>
      </c>
      <c r="S15" s="158">
        <v>3</v>
      </c>
      <c r="T15" s="238"/>
      <c r="U15" s="238"/>
      <c r="V15" s="238">
        <v>0</v>
      </c>
      <c r="W15" s="240">
        <v>42.3</v>
      </c>
      <c r="X15" s="240">
        <v>72.7</v>
      </c>
      <c r="Y15" s="158">
        <v>1225</v>
      </c>
      <c r="Z15" s="241">
        <v>25.2</v>
      </c>
      <c r="AA15" s="94" t="s">
        <v>388</v>
      </c>
    </row>
    <row r="16" spans="1:27" s="24" customFormat="1" ht="15" customHeight="1">
      <c r="A16" s="92" t="s">
        <v>517</v>
      </c>
      <c r="B16" s="27">
        <v>4945</v>
      </c>
      <c r="C16" s="27">
        <v>2166</v>
      </c>
      <c r="D16" s="158">
        <v>1758</v>
      </c>
      <c r="E16" s="158">
        <v>389</v>
      </c>
      <c r="F16" s="158">
        <v>0</v>
      </c>
      <c r="G16" s="158">
        <v>19</v>
      </c>
      <c r="H16" s="26">
        <v>0</v>
      </c>
      <c r="I16" s="158">
        <v>0</v>
      </c>
      <c r="J16" s="158">
        <v>861</v>
      </c>
      <c r="K16" s="158">
        <v>474</v>
      </c>
      <c r="L16" s="158">
        <v>55</v>
      </c>
      <c r="M16" s="324"/>
      <c r="N16" s="238"/>
      <c r="O16" s="238"/>
      <c r="P16" s="158"/>
      <c r="Q16" s="158">
        <v>95</v>
      </c>
      <c r="R16" s="158">
        <v>0</v>
      </c>
      <c r="S16" s="158">
        <v>1</v>
      </c>
      <c r="T16" s="238"/>
      <c r="U16" s="238"/>
      <c r="V16" s="238">
        <v>0</v>
      </c>
      <c r="W16" s="240">
        <v>43.8</v>
      </c>
      <c r="X16" s="240">
        <v>71.9</v>
      </c>
      <c r="Y16" s="158">
        <v>1266</v>
      </c>
      <c r="Z16" s="241">
        <v>25.6</v>
      </c>
      <c r="AA16" s="94" t="s">
        <v>517</v>
      </c>
    </row>
    <row r="17" spans="1:27" s="28" customFormat="1" ht="15" customHeight="1">
      <c r="A17" s="94" t="s">
        <v>435</v>
      </c>
      <c r="B17" s="312">
        <v>4900</v>
      </c>
      <c r="C17" s="384">
        <v>2122</v>
      </c>
      <c r="D17" s="164">
        <v>1767</v>
      </c>
      <c r="E17" s="164">
        <v>330</v>
      </c>
      <c r="F17" s="164">
        <v>1</v>
      </c>
      <c r="G17" s="164">
        <v>21</v>
      </c>
      <c r="H17" s="164">
        <v>0</v>
      </c>
      <c r="I17" s="158">
        <v>3</v>
      </c>
      <c r="J17" s="164">
        <v>918</v>
      </c>
      <c r="K17" s="164">
        <v>456</v>
      </c>
      <c r="L17" s="164">
        <v>52</v>
      </c>
      <c r="M17" s="324"/>
      <c r="N17" s="164"/>
      <c r="O17" s="164"/>
      <c r="P17" s="164"/>
      <c r="Q17" s="164">
        <v>120</v>
      </c>
      <c r="R17" s="164">
        <v>2</v>
      </c>
      <c r="S17" s="164">
        <v>0</v>
      </c>
      <c r="T17" s="164"/>
      <c r="U17" s="164"/>
      <c r="V17" s="164">
        <v>0</v>
      </c>
      <c r="W17" s="245">
        <v>43.3</v>
      </c>
      <c r="X17" s="245">
        <v>72.40816326530613</v>
      </c>
      <c r="Y17" s="164">
        <v>1209</v>
      </c>
      <c r="Z17" s="246">
        <v>24.7</v>
      </c>
      <c r="AA17" s="94" t="s">
        <v>435</v>
      </c>
    </row>
    <row r="18" spans="1:27" s="28" customFormat="1" ht="15" customHeight="1">
      <c r="A18" s="94" t="s">
        <v>452</v>
      </c>
      <c r="B18" s="312">
        <v>4805</v>
      </c>
      <c r="C18" s="384">
        <v>2182</v>
      </c>
      <c r="D18" s="164">
        <v>1794</v>
      </c>
      <c r="E18" s="164">
        <v>360</v>
      </c>
      <c r="F18" s="164">
        <v>1</v>
      </c>
      <c r="G18" s="164">
        <v>24</v>
      </c>
      <c r="H18" s="164">
        <v>0</v>
      </c>
      <c r="I18" s="158">
        <v>3</v>
      </c>
      <c r="J18" s="164">
        <v>904</v>
      </c>
      <c r="K18" s="164">
        <v>283</v>
      </c>
      <c r="L18" s="164">
        <v>44</v>
      </c>
      <c r="M18" s="324">
        <v>37</v>
      </c>
      <c r="N18" s="164">
        <v>1165</v>
      </c>
      <c r="O18" s="164">
        <v>18</v>
      </c>
      <c r="P18" s="164">
        <v>6</v>
      </c>
      <c r="Q18" s="164">
        <v>166</v>
      </c>
      <c r="R18" s="164">
        <v>0</v>
      </c>
      <c r="S18" s="164">
        <v>0</v>
      </c>
      <c r="T18" s="164">
        <v>0</v>
      </c>
      <c r="U18" s="164">
        <v>0</v>
      </c>
      <c r="V18" s="164">
        <v>6</v>
      </c>
      <c r="W18" s="245">
        <v>45.41103017689906</v>
      </c>
      <c r="X18" s="245">
        <v>71.03017689906348</v>
      </c>
      <c r="Y18" s="164">
        <v>1208</v>
      </c>
      <c r="Z18" s="246">
        <v>25.14047866805411</v>
      </c>
      <c r="AA18" s="94" t="s">
        <v>452</v>
      </c>
    </row>
    <row r="19" spans="1:27" s="28" customFormat="1" ht="15" customHeight="1">
      <c r="A19" s="94" t="s">
        <v>453</v>
      </c>
      <c r="B19" s="312">
        <v>4718</v>
      </c>
      <c r="C19" s="384">
        <v>2185</v>
      </c>
      <c r="D19" s="164">
        <v>1825</v>
      </c>
      <c r="E19" s="164">
        <v>343</v>
      </c>
      <c r="F19" s="164">
        <v>0</v>
      </c>
      <c r="G19" s="164">
        <v>14</v>
      </c>
      <c r="H19" s="164">
        <v>0</v>
      </c>
      <c r="I19" s="158">
        <v>3</v>
      </c>
      <c r="J19" s="164">
        <v>935</v>
      </c>
      <c r="K19" s="164">
        <v>315</v>
      </c>
      <c r="L19" s="164">
        <v>59</v>
      </c>
      <c r="M19" s="324">
        <v>9</v>
      </c>
      <c r="N19" s="164">
        <v>1069</v>
      </c>
      <c r="O19" s="164">
        <v>14</v>
      </c>
      <c r="P19" s="164">
        <v>8</v>
      </c>
      <c r="Q19" s="164">
        <v>124</v>
      </c>
      <c r="R19" s="164">
        <v>0</v>
      </c>
      <c r="S19" s="164">
        <v>0</v>
      </c>
      <c r="T19" s="164">
        <v>0</v>
      </c>
      <c r="U19" s="164">
        <v>0</v>
      </c>
      <c r="V19" s="164">
        <v>3</v>
      </c>
      <c r="W19" s="245">
        <v>46.311996608732514</v>
      </c>
      <c r="X19" s="245">
        <v>74.05680373039424</v>
      </c>
      <c r="Y19" s="164">
        <v>1081</v>
      </c>
      <c r="Z19" s="246">
        <v>22.91225095379398</v>
      </c>
      <c r="AA19" s="94" t="s">
        <v>453</v>
      </c>
    </row>
    <row r="20" spans="1:27" s="28" customFormat="1" ht="15" customHeight="1">
      <c r="A20" s="107" t="s">
        <v>507</v>
      </c>
      <c r="B20" s="311">
        <f>B22+B23</f>
        <v>4679</v>
      </c>
      <c r="C20" s="385">
        <f>C22+C23</f>
        <v>2252</v>
      </c>
      <c r="D20" s="242">
        <f aca="true" t="shared" si="0" ref="D20:U20">D22+D23</f>
        <v>1910</v>
      </c>
      <c r="E20" s="242">
        <f t="shared" si="0"/>
        <v>310</v>
      </c>
      <c r="F20" s="242">
        <f t="shared" si="0"/>
        <v>1</v>
      </c>
      <c r="G20" s="242">
        <f t="shared" si="0"/>
        <v>27</v>
      </c>
      <c r="H20" s="242">
        <f t="shared" si="0"/>
        <v>0</v>
      </c>
      <c r="I20" s="160">
        <f t="shared" si="0"/>
        <v>4</v>
      </c>
      <c r="J20" s="242">
        <f t="shared" si="0"/>
        <v>892</v>
      </c>
      <c r="K20" s="242">
        <f t="shared" si="0"/>
        <v>278</v>
      </c>
      <c r="L20" s="242">
        <f t="shared" si="0"/>
        <v>56</v>
      </c>
      <c r="M20" s="242">
        <f>+M22+M23</f>
        <v>4</v>
      </c>
      <c r="N20" s="242">
        <f>+N22+N23</f>
        <v>1058</v>
      </c>
      <c r="O20" s="242">
        <f t="shared" si="0"/>
        <v>8</v>
      </c>
      <c r="P20" s="242">
        <f t="shared" si="0"/>
        <v>8</v>
      </c>
      <c r="Q20" s="242">
        <f>Q22+Q23</f>
        <v>123</v>
      </c>
      <c r="R20" s="242">
        <f t="shared" si="0"/>
        <v>0</v>
      </c>
      <c r="S20" s="242">
        <f t="shared" si="0"/>
        <v>0</v>
      </c>
      <c r="T20" s="242">
        <f t="shared" si="0"/>
        <v>0</v>
      </c>
      <c r="U20" s="242">
        <f t="shared" si="0"/>
        <v>0</v>
      </c>
      <c r="V20" s="242">
        <f>+V22+V23</f>
        <v>6</v>
      </c>
      <c r="W20" s="243">
        <f>+C20/B20*100</f>
        <v>48.129942295362255</v>
      </c>
      <c r="X20" s="243">
        <f>+(C20+J20+K20+L20)/B20*100</f>
        <v>74.33212224834367</v>
      </c>
      <c r="Y20" s="242">
        <f>Y22+Y23</f>
        <v>1068</v>
      </c>
      <c r="Z20" s="244">
        <f>+Y20/B20*100</f>
        <v>22.825390040606965</v>
      </c>
      <c r="AA20" s="107" t="s">
        <v>507</v>
      </c>
    </row>
    <row r="21" spans="1:27" s="28" customFormat="1" ht="6" customHeight="1">
      <c r="A21" s="107"/>
      <c r="B21" s="311"/>
      <c r="C21" s="385"/>
      <c r="D21" s="242"/>
      <c r="E21" s="242"/>
      <c r="F21" s="242"/>
      <c r="G21" s="242"/>
      <c r="H21" s="242"/>
      <c r="I21" s="160"/>
      <c r="J21" s="242"/>
      <c r="K21" s="242"/>
      <c r="L21" s="242"/>
      <c r="M21" s="242"/>
      <c r="N21" s="242"/>
      <c r="O21" s="242"/>
      <c r="P21" s="242"/>
      <c r="Q21" s="242"/>
      <c r="R21" s="242"/>
      <c r="S21" s="242"/>
      <c r="T21" s="242"/>
      <c r="U21" s="242"/>
      <c r="V21" s="242"/>
      <c r="W21" s="243"/>
      <c r="X21" s="243"/>
      <c r="Y21" s="242"/>
      <c r="Z21" s="244"/>
      <c r="AA21" s="159"/>
    </row>
    <row r="22" spans="1:27" s="24" customFormat="1" ht="15" customHeight="1">
      <c r="A22" s="47" t="s">
        <v>243</v>
      </c>
      <c r="B22" s="164">
        <f>B26+B30+B34+B38+B42+B46+B50+B54+B58+B62+B66</f>
        <v>2382</v>
      </c>
      <c r="C22" s="384">
        <f>C26+C30+C34+C38+C42+C46+C50+C54+C58+C62+C66</f>
        <v>1022</v>
      </c>
      <c r="D22" s="164">
        <f aca="true" t="shared" si="1" ref="D22:U22">D26+D30+D34+D38+D42+D46+D50+D54+D58+D62+D66</f>
        <v>926</v>
      </c>
      <c r="E22" s="164">
        <f t="shared" si="1"/>
        <v>87</v>
      </c>
      <c r="F22" s="164">
        <f t="shared" si="1"/>
        <v>1</v>
      </c>
      <c r="G22" s="164">
        <f t="shared" si="1"/>
        <v>6</v>
      </c>
      <c r="H22" s="164">
        <f t="shared" si="1"/>
        <v>0</v>
      </c>
      <c r="I22" s="164">
        <f t="shared" si="1"/>
        <v>2</v>
      </c>
      <c r="J22" s="164">
        <f t="shared" si="1"/>
        <v>359</v>
      </c>
      <c r="K22" s="164">
        <f t="shared" si="1"/>
        <v>190</v>
      </c>
      <c r="L22" s="164">
        <f t="shared" si="1"/>
        <v>48</v>
      </c>
      <c r="M22" s="164">
        <f>M26+M30+M34+M38+M42+M46+M50+M54+M58+M62+M66</f>
        <v>4</v>
      </c>
      <c r="N22" s="164">
        <f>N26+N30+N34+N38+N42+N46+N50+N54+N58+N62+N66</f>
        <v>687</v>
      </c>
      <c r="O22" s="164">
        <f t="shared" si="1"/>
        <v>3</v>
      </c>
      <c r="P22" s="164">
        <v>4</v>
      </c>
      <c r="Q22" s="164">
        <v>65</v>
      </c>
      <c r="R22" s="164">
        <f t="shared" si="1"/>
        <v>0</v>
      </c>
      <c r="S22" s="164">
        <f t="shared" si="1"/>
        <v>0</v>
      </c>
      <c r="T22" s="164">
        <f t="shared" si="1"/>
        <v>0</v>
      </c>
      <c r="U22" s="164">
        <f t="shared" si="1"/>
        <v>0</v>
      </c>
      <c r="V22" s="164">
        <v>3</v>
      </c>
      <c r="W22" s="323">
        <f>+C22/B22*100</f>
        <v>42.90512174643157</v>
      </c>
      <c r="X22" s="323">
        <f>+(C22+J22+K22+L22)/B22*100</f>
        <v>67.96809403862301</v>
      </c>
      <c r="Y22" s="164">
        <f>SUM(M22+N22+V22)</f>
        <v>694</v>
      </c>
      <c r="Z22" s="246">
        <f aca="true" t="shared" si="2" ref="Z22:Z63">+Y22/B22*100</f>
        <v>29.135180520570948</v>
      </c>
      <c r="AA22" s="47" t="s">
        <v>243</v>
      </c>
    </row>
    <row r="23" spans="1:27" s="24" customFormat="1" ht="15" customHeight="1">
      <c r="A23" s="47" t="s">
        <v>244</v>
      </c>
      <c r="B23" s="164">
        <f>B27+B31+B35+B39+B43+B47+B51+B55+B59+B63+B67</f>
        <v>2297</v>
      </c>
      <c r="C23" s="384">
        <f>C27+C31+C35+C39+C43+C47+C51+C55+C59+C63+C67</f>
        <v>1230</v>
      </c>
      <c r="D23" s="164">
        <f aca="true" t="shared" si="3" ref="D23:U23">D27+D31+D35+D39+D43+D47+D51+D55+D59+D63+D67</f>
        <v>984</v>
      </c>
      <c r="E23" s="164">
        <f t="shared" si="3"/>
        <v>223</v>
      </c>
      <c r="F23" s="164">
        <f t="shared" si="3"/>
        <v>0</v>
      </c>
      <c r="G23" s="164">
        <f t="shared" si="3"/>
        <v>21</v>
      </c>
      <c r="H23" s="164">
        <f t="shared" si="3"/>
        <v>0</v>
      </c>
      <c r="I23" s="164">
        <f t="shared" si="3"/>
        <v>2</v>
      </c>
      <c r="J23" s="164">
        <f t="shared" si="3"/>
        <v>533</v>
      </c>
      <c r="K23" s="164">
        <f t="shared" si="3"/>
        <v>88</v>
      </c>
      <c r="L23" s="164">
        <f t="shared" si="3"/>
        <v>8</v>
      </c>
      <c r="M23" s="164">
        <f>M27+M31+M35+M39+M43+M47+M51+M55+M59+M63+M67</f>
        <v>0</v>
      </c>
      <c r="N23" s="164">
        <f t="shared" si="3"/>
        <v>371</v>
      </c>
      <c r="O23" s="164">
        <f t="shared" si="3"/>
        <v>5</v>
      </c>
      <c r="P23" s="164">
        <f t="shared" si="3"/>
        <v>4</v>
      </c>
      <c r="Q23" s="164">
        <f>Q27+Q31+Q35+Q39+Q43+Q47+Q51+Q55+Q59+Q63+Q67</f>
        <v>58</v>
      </c>
      <c r="R23" s="164">
        <f t="shared" si="3"/>
        <v>0</v>
      </c>
      <c r="S23" s="164">
        <f t="shared" si="3"/>
        <v>0</v>
      </c>
      <c r="T23" s="164">
        <f t="shared" si="3"/>
        <v>0</v>
      </c>
      <c r="U23" s="164">
        <f t="shared" si="3"/>
        <v>0</v>
      </c>
      <c r="V23" s="164">
        <v>3</v>
      </c>
      <c r="W23" s="323">
        <f>+C23/B23*100</f>
        <v>53.54810622551154</v>
      </c>
      <c r="X23" s="323">
        <f>+(C23+J23+K23+L23)/B23*100</f>
        <v>80.93164997823249</v>
      </c>
      <c r="Y23" s="164">
        <f>SUM(M23+N23+V23)</f>
        <v>374</v>
      </c>
      <c r="Z23" s="246">
        <f t="shared" si="2"/>
        <v>16.28210709621245</v>
      </c>
      <c r="AA23" s="47" t="s">
        <v>244</v>
      </c>
    </row>
    <row r="24" spans="1:27" s="24" customFormat="1" ht="6" customHeight="1">
      <c r="A24" s="247"/>
      <c r="B24" s="158"/>
      <c r="C24" s="382"/>
      <c r="D24" s="158"/>
      <c r="E24" s="158"/>
      <c r="F24" s="158"/>
      <c r="G24" s="158"/>
      <c r="H24" s="158"/>
      <c r="I24" s="158"/>
      <c r="J24" s="158"/>
      <c r="K24" s="158"/>
      <c r="L24" s="158"/>
      <c r="M24" s="158"/>
      <c r="N24" s="158"/>
      <c r="O24" s="158"/>
      <c r="P24" s="158"/>
      <c r="Q24" s="158"/>
      <c r="R24" s="158"/>
      <c r="S24" s="158"/>
      <c r="T24" s="158"/>
      <c r="U24" s="158"/>
      <c r="V24" s="158"/>
      <c r="W24" s="240"/>
      <c r="X24" s="245"/>
      <c r="Y24" s="158"/>
      <c r="Z24" s="241"/>
      <c r="AA24" s="247"/>
    </row>
    <row r="25" spans="1:27" s="55" customFormat="1" ht="15" customHeight="1">
      <c r="A25" s="248" t="s">
        <v>245</v>
      </c>
      <c r="B25" s="381">
        <f>B26+B27</f>
        <v>3053</v>
      </c>
      <c r="C25" s="383">
        <f aca="true" t="shared" si="4" ref="C25:V25">C26+C27</f>
        <v>1883</v>
      </c>
      <c r="D25" s="381">
        <f t="shared" si="4"/>
        <v>1704</v>
      </c>
      <c r="E25" s="381">
        <f t="shared" si="4"/>
        <v>178</v>
      </c>
      <c r="F25" s="381">
        <f t="shared" si="4"/>
        <v>0</v>
      </c>
      <c r="G25" s="381">
        <f t="shared" si="4"/>
        <v>0</v>
      </c>
      <c r="H25" s="381">
        <f t="shared" si="4"/>
        <v>0</v>
      </c>
      <c r="I25" s="381">
        <f t="shared" si="4"/>
        <v>1</v>
      </c>
      <c r="J25" s="381">
        <f t="shared" si="4"/>
        <v>514</v>
      </c>
      <c r="K25" s="381">
        <f t="shared" si="4"/>
        <v>264</v>
      </c>
      <c r="L25" s="381">
        <f t="shared" si="4"/>
        <v>20</v>
      </c>
      <c r="M25" s="381">
        <f>M26+M27</f>
        <v>3</v>
      </c>
      <c r="N25" s="381">
        <f t="shared" si="4"/>
        <v>274</v>
      </c>
      <c r="O25" s="381">
        <f t="shared" si="4"/>
        <v>4</v>
      </c>
      <c r="P25" s="381">
        <f t="shared" si="4"/>
        <v>2</v>
      </c>
      <c r="Q25" s="381">
        <f>Q26+Q27</f>
        <v>89</v>
      </c>
      <c r="R25" s="381">
        <f t="shared" si="4"/>
        <v>0</v>
      </c>
      <c r="S25" s="381">
        <f t="shared" si="4"/>
        <v>0</v>
      </c>
      <c r="T25" s="381">
        <f t="shared" si="4"/>
        <v>0</v>
      </c>
      <c r="U25" s="381">
        <f t="shared" si="4"/>
        <v>0</v>
      </c>
      <c r="V25" s="381">
        <f t="shared" si="4"/>
        <v>4</v>
      </c>
      <c r="W25" s="308">
        <f>+C25/B25*100</f>
        <v>61.67703897805438</v>
      </c>
      <c r="X25" s="308">
        <f>(C25+J25+K25+L25)/B25*100</f>
        <v>87.8152636750737</v>
      </c>
      <c r="Y25" s="381">
        <f>SUM(Y26:Y27)</f>
        <v>281</v>
      </c>
      <c r="Z25" s="417">
        <f>+Y25/B25*100</f>
        <v>9.204061578774976</v>
      </c>
      <c r="AA25" s="248" t="s">
        <v>245</v>
      </c>
    </row>
    <row r="26" spans="1:27" s="24" customFormat="1" ht="15" customHeight="1">
      <c r="A26" s="47" t="s">
        <v>243</v>
      </c>
      <c r="B26" s="164">
        <v>1493</v>
      </c>
      <c r="C26" s="446">
        <v>850</v>
      </c>
      <c r="D26" s="445">
        <v>799</v>
      </c>
      <c r="E26" s="445">
        <v>51</v>
      </c>
      <c r="F26" s="445">
        <v>0</v>
      </c>
      <c r="G26" s="445">
        <v>0</v>
      </c>
      <c r="H26" s="445">
        <v>0</v>
      </c>
      <c r="I26" s="158">
        <v>0</v>
      </c>
      <c r="J26" s="449">
        <v>204</v>
      </c>
      <c r="K26" s="449">
        <v>182</v>
      </c>
      <c r="L26" s="449">
        <v>18</v>
      </c>
      <c r="M26" s="449">
        <v>3</v>
      </c>
      <c r="N26" s="449">
        <v>178</v>
      </c>
      <c r="O26" s="449">
        <v>3</v>
      </c>
      <c r="P26" s="449">
        <v>1</v>
      </c>
      <c r="Q26" s="449">
        <v>54</v>
      </c>
      <c r="R26" s="449">
        <v>0</v>
      </c>
      <c r="S26" s="449">
        <v>0</v>
      </c>
      <c r="T26" s="164">
        <v>0</v>
      </c>
      <c r="U26" s="164">
        <v>0</v>
      </c>
      <c r="V26" s="164">
        <v>3</v>
      </c>
      <c r="W26" s="245">
        <f>+C26/B26*100</f>
        <v>56.93235097119893</v>
      </c>
      <c r="X26" s="245">
        <f>(C26+J26+K26+L26)/B26*100</f>
        <v>83.99196249162759</v>
      </c>
      <c r="Y26" s="164">
        <f>SUM(M26+N26+V26)</f>
        <v>184</v>
      </c>
      <c r="Z26" s="246">
        <f t="shared" si="2"/>
        <v>12.324179504353651</v>
      </c>
      <c r="AA26" s="47" t="s">
        <v>243</v>
      </c>
    </row>
    <row r="27" spans="1:27" s="24" customFormat="1" ht="15" customHeight="1">
      <c r="A27" s="47" t="s">
        <v>244</v>
      </c>
      <c r="B27" s="164">
        <v>1560</v>
      </c>
      <c r="C27" s="446">
        <v>1033</v>
      </c>
      <c r="D27" s="445">
        <v>905</v>
      </c>
      <c r="E27" s="445">
        <v>127</v>
      </c>
      <c r="F27" s="445">
        <v>0</v>
      </c>
      <c r="G27" s="445">
        <v>0</v>
      </c>
      <c r="H27" s="445">
        <v>0</v>
      </c>
      <c r="I27" s="158">
        <v>1</v>
      </c>
      <c r="J27" s="449">
        <v>310</v>
      </c>
      <c r="K27" s="449">
        <v>82</v>
      </c>
      <c r="L27" s="449">
        <v>2</v>
      </c>
      <c r="M27" s="449">
        <v>0</v>
      </c>
      <c r="N27" s="449">
        <v>96</v>
      </c>
      <c r="O27" s="449">
        <v>1</v>
      </c>
      <c r="P27" s="449">
        <v>1</v>
      </c>
      <c r="Q27" s="449">
        <v>35</v>
      </c>
      <c r="R27" s="449">
        <v>0</v>
      </c>
      <c r="S27" s="449">
        <v>0</v>
      </c>
      <c r="T27" s="164">
        <v>0</v>
      </c>
      <c r="U27" s="164">
        <v>0</v>
      </c>
      <c r="V27" s="164">
        <v>1</v>
      </c>
      <c r="W27" s="245">
        <f>+C27/B27*100</f>
        <v>66.21794871794872</v>
      </c>
      <c r="X27" s="245">
        <f>(C27+J27+K27+L27)/B27*100</f>
        <v>91.47435897435898</v>
      </c>
      <c r="Y27" s="164">
        <f>SUM(M27+N27+V27)</f>
        <v>97</v>
      </c>
      <c r="Z27" s="246">
        <f t="shared" si="2"/>
        <v>6.217948717948718</v>
      </c>
      <c r="AA27" s="47" t="s">
        <v>244</v>
      </c>
    </row>
    <row r="28" spans="1:27" s="24" customFormat="1" ht="6" customHeight="1">
      <c r="A28" s="47"/>
      <c r="B28" s="158"/>
      <c r="C28" s="382"/>
      <c r="D28" s="158"/>
      <c r="E28" s="158"/>
      <c r="F28" s="158"/>
      <c r="G28" s="158"/>
      <c r="H28" s="158"/>
      <c r="I28" s="158"/>
      <c r="J28" s="158"/>
      <c r="K28" s="158"/>
      <c r="L28" s="158"/>
      <c r="M28" s="158"/>
      <c r="N28" s="158"/>
      <c r="O28" s="158"/>
      <c r="P28" s="158"/>
      <c r="Q28" s="158"/>
      <c r="R28" s="158"/>
      <c r="S28" s="158"/>
      <c r="T28" s="158"/>
      <c r="U28" s="158"/>
      <c r="V28" s="158"/>
      <c r="W28" s="240"/>
      <c r="X28" s="245"/>
      <c r="Y28" s="158"/>
      <c r="Z28" s="241"/>
      <c r="AA28" s="47"/>
    </row>
    <row r="29" spans="1:27" s="55" customFormat="1" ht="15" customHeight="1">
      <c r="A29" s="248" t="s">
        <v>246</v>
      </c>
      <c r="B29" s="381">
        <f aca="true" t="shared" si="5" ref="B29:V29">B30+B31</f>
        <v>181</v>
      </c>
      <c r="C29" s="443">
        <f t="shared" si="5"/>
        <v>19</v>
      </c>
      <c r="D29" s="447">
        <f t="shared" si="5"/>
        <v>8</v>
      </c>
      <c r="E29" s="444">
        <f t="shared" si="5"/>
        <v>10</v>
      </c>
      <c r="F29" s="444">
        <f t="shared" si="5"/>
        <v>1</v>
      </c>
      <c r="G29" s="444">
        <f t="shared" si="5"/>
        <v>0</v>
      </c>
      <c r="H29" s="444">
        <f t="shared" si="5"/>
        <v>0</v>
      </c>
      <c r="I29" s="444">
        <f t="shared" si="5"/>
        <v>0</v>
      </c>
      <c r="J29" s="381">
        <f t="shared" si="5"/>
        <v>42</v>
      </c>
      <c r="K29" s="381">
        <f t="shared" si="5"/>
        <v>2</v>
      </c>
      <c r="L29" s="381">
        <f t="shared" si="5"/>
        <v>4</v>
      </c>
      <c r="M29" s="381">
        <f t="shared" si="5"/>
        <v>1</v>
      </c>
      <c r="N29" s="381">
        <f t="shared" si="5"/>
        <v>108</v>
      </c>
      <c r="O29" s="381">
        <f t="shared" si="5"/>
        <v>3</v>
      </c>
      <c r="P29" s="381">
        <f t="shared" si="5"/>
        <v>0</v>
      </c>
      <c r="Q29" s="381">
        <f>Q30+Q31</f>
        <v>2</v>
      </c>
      <c r="R29" s="381">
        <f t="shared" si="5"/>
        <v>0</v>
      </c>
      <c r="S29" s="381">
        <f t="shared" si="5"/>
        <v>0</v>
      </c>
      <c r="T29" s="381">
        <f t="shared" si="5"/>
        <v>0</v>
      </c>
      <c r="U29" s="381">
        <f t="shared" si="5"/>
        <v>0</v>
      </c>
      <c r="V29" s="381">
        <f t="shared" si="5"/>
        <v>1</v>
      </c>
      <c r="W29" s="308">
        <f>+C29/B29*100</f>
        <v>10.497237569060774</v>
      </c>
      <c r="X29" s="308">
        <f>(C29+J29+K29+L29)/B29*100</f>
        <v>37.01657458563536</v>
      </c>
      <c r="Y29" s="381">
        <f>SUM(Y30:Y31)</f>
        <v>110</v>
      </c>
      <c r="Z29" s="417">
        <f t="shared" si="2"/>
        <v>60.773480662983424</v>
      </c>
      <c r="AA29" s="248" t="s">
        <v>246</v>
      </c>
    </row>
    <row r="30" spans="1:27" s="24" customFormat="1" ht="15" customHeight="1">
      <c r="A30" s="47" t="s">
        <v>243</v>
      </c>
      <c r="B30" s="164">
        <v>96</v>
      </c>
      <c r="C30" s="446">
        <v>11</v>
      </c>
      <c r="D30" s="445">
        <v>5</v>
      </c>
      <c r="E30" s="445">
        <v>5</v>
      </c>
      <c r="F30" s="445">
        <v>1</v>
      </c>
      <c r="G30" s="445">
        <v>0</v>
      </c>
      <c r="H30" s="445">
        <v>0</v>
      </c>
      <c r="I30" s="158">
        <v>0</v>
      </c>
      <c r="J30" s="449">
        <v>15</v>
      </c>
      <c r="K30" s="449">
        <v>2</v>
      </c>
      <c r="L30" s="449">
        <v>4</v>
      </c>
      <c r="M30" s="449">
        <v>1</v>
      </c>
      <c r="N30" s="449">
        <v>63</v>
      </c>
      <c r="O30" s="449">
        <v>0</v>
      </c>
      <c r="P30" s="449">
        <v>0</v>
      </c>
      <c r="Q30" s="449">
        <v>0</v>
      </c>
      <c r="R30" s="449">
        <v>0</v>
      </c>
      <c r="S30" s="449">
        <v>0</v>
      </c>
      <c r="T30" s="436">
        <v>0</v>
      </c>
      <c r="U30" s="164">
        <v>0</v>
      </c>
      <c r="V30" s="164">
        <v>0</v>
      </c>
      <c r="W30" s="245">
        <f>+C30/B30*100</f>
        <v>11.458333333333332</v>
      </c>
      <c r="X30" s="245">
        <f>(C30+J30+K30+L30)/B30*100</f>
        <v>33.33333333333333</v>
      </c>
      <c r="Y30" s="164">
        <f>SUM(M30+N30+V30)</f>
        <v>64</v>
      </c>
      <c r="Z30" s="246">
        <f t="shared" si="2"/>
        <v>66.66666666666666</v>
      </c>
      <c r="AA30" s="47" t="s">
        <v>243</v>
      </c>
    </row>
    <row r="31" spans="1:27" s="24" customFormat="1" ht="15" customHeight="1">
      <c r="A31" s="47" t="s">
        <v>244</v>
      </c>
      <c r="B31" s="164">
        <v>85</v>
      </c>
      <c r="C31" s="446">
        <v>8</v>
      </c>
      <c r="D31" s="445">
        <v>3</v>
      </c>
      <c r="E31" s="445">
        <v>5</v>
      </c>
      <c r="F31" s="445">
        <v>0</v>
      </c>
      <c r="G31" s="445">
        <v>0</v>
      </c>
      <c r="H31" s="445">
        <v>0</v>
      </c>
      <c r="I31" s="158">
        <v>0</v>
      </c>
      <c r="J31" s="449">
        <v>27</v>
      </c>
      <c r="K31" s="449">
        <v>0</v>
      </c>
      <c r="L31" s="449">
        <v>0</v>
      </c>
      <c r="M31" s="449">
        <v>0</v>
      </c>
      <c r="N31" s="449">
        <v>45</v>
      </c>
      <c r="O31" s="449">
        <v>3</v>
      </c>
      <c r="P31" s="449">
        <v>0</v>
      </c>
      <c r="Q31" s="449">
        <v>2</v>
      </c>
      <c r="R31" s="449">
        <v>0</v>
      </c>
      <c r="S31" s="449">
        <v>0</v>
      </c>
      <c r="T31" s="164">
        <v>0</v>
      </c>
      <c r="U31" s="164">
        <v>0</v>
      </c>
      <c r="V31" s="164">
        <v>1</v>
      </c>
      <c r="W31" s="245">
        <f>+C31/B31*100</f>
        <v>9.411764705882353</v>
      </c>
      <c r="X31" s="245">
        <f>(C31+J31+K31+L31)/B31*100</f>
        <v>41.17647058823529</v>
      </c>
      <c r="Y31" s="164">
        <f>SUM(M31+N31+V31)</f>
        <v>46</v>
      </c>
      <c r="Z31" s="246">
        <f t="shared" si="2"/>
        <v>54.11764705882353</v>
      </c>
      <c r="AA31" s="47" t="s">
        <v>244</v>
      </c>
    </row>
    <row r="32" spans="1:27" s="24" customFormat="1" ht="6" customHeight="1">
      <c r="A32" s="47"/>
      <c r="B32" s="158"/>
      <c r="C32" s="382"/>
      <c r="D32" s="158"/>
      <c r="E32" s="158"/>
      <c r="F32" s="158"/>
      <c r="G32" s="158"/>
      <c r="H32" s="158"/>
      <c r="I32" s="158"/>
      <c r="J32" s="158"/>
      <c r="K32" s="158"/>
      <c r="L32" s="158"/>
      <c r="M32" s="158"/>
      <c r="N32" s="158"/>
      <c r="O32" s="158"/>
      <c r="P32" s="158"/>
      <c r="Q32" s="158"/>
      <c r="R32" s="158"/>
      <c r="S32" s="158"/>
      <c r="T32" s="158"/>
      <c r="U32" s="158"/>
      <c r="V32" s="158"/>
      <c r="W32" s="240"/>
      <c r="X32" s="245"/>
      <c r="Y32" s="158"/>
      <c r="Z32" s="241"/>
      <c r="AA32" s="47"/>
    </row>
    <row r="33" spans="1:27" s="55" customFormat="1" ht="15" customHeight="1">
      <c r="A33" s="248" t="s">
        <v>247</v>
      </c>
      <c r="B33" s="381">
        <f aca="true" t="shared" si="6" ref="B33:V33">B34+B35</f>
        <v>478</v>
      </c>
      <c r="C33" s="443">
        <f t="shared" si="6"/>
        <v>83</v>
      </c>
      <c r="D33" s="447">
        <f t="shared" si="6"/>
        <v>62</v>
      </c>
      <c r="E33" s="444">
        <f t="shared" si="6"/>
        <v>19</v>
      </c>
      <c r="F33" s="444">
        <f t="shared" si="6"/>
        <v>0</v>
      </c>
      <c r="G33" s="444">
        <f t="shared" si="6"/>
        <v>0</v>
      </c>
      <c r="H33" s="444">
        <f t="shared" si="6"/>
        <v>0</v>
      </c>
      <c r="I33" s="444">
        <f t="shared" si="6"/>
        <v>2</v>
      </c>
      <c r="J33" s="381">
        <f t="shared" si="6"/>
        <v>67</v>
      </c>
      <c r="K33" s="381">
        <f t="shared" si="6"/>
        <v>3</v>
      </c>
      <c r="L33" s="381">
        <f t="shared" si="6"/>
        <v>16</v>
      </c>
      <c r="M33" s="381">
        <f t="shared" si="6"/>
        <v>0</v>
      </c>
      <c r="N33" s="381">
        <f t="shared" si="6"/>
        <v>304</v>
      </c>
      <c r="O33" s="381">
        <f t="shared" si="6"/>
        <v>0</v>
      </c>
      <c r="P33" s="381">
        <f t="shared" si="6"/>
        <v>0</v>
      </c>
      <c r="Q33" s="381">
        <f t="shared" si="6"/>
        <v>5</v>
      </c>
      <c r="R33" s="381">
        <f t="shared" si="6"/>
        <v>0</v>
      </c>
      <c r="S33" s="381">
        <f t="shared" si="6"/>
        <v>0</v>
      </c>
      <c r="T33" s="381">
        <f t="shared" si="6"/>
        <v>0</v>
      </c>
      <c r="U33" s="381">
        <f t="shared" si="6"/>
        <v>0</v>
      </c>
      <c r="V33" s="381">
        <f t="shared" si="6"/>
        <v>0</v>
      </c>
      <c r="W33" s="308">
        <f>+C33/B33*100</f>
        <v>17.364016736401673</v>
      </c>
      <c r="X33" s="308">
        <f>(C33+J33+K33+L33)/B33*100</f>
        <v>35.35564853556485</v>
      </c>
      <c r="Y33" s="381">
        <f>SUM(Y34:Y35)</f>
        <v>304</v>
      </c>
      <c r="Z33" s="417">
        <f t="shared" si="2"/>
        <v>63.59832635983263</v>
      </c>
      <c r="AA33" s="248" t="s">
        <v>247</v>
      </c>
    </row>
    <row r="34" spans="1:27" s="24" customFormat="1" ht="15" customHeight="1">
      <c r="A34" s="47" t="s">
        <v>243</v>
      </c>
      <c r="B34" s="164">
        <v>456</v>
      </c>
      <c r="C34" s="446">
        <v>74</v>
      </c>
      <c r="D34" s="445">
        <v>57</v>
      </c>
      <c r="E34" s="445">
        <v>15</v>
      </c>
      <c r="F34" s="445">
        <v>0</v>
      </c>
      <c r="G34" s="445">
        <v>0</v>
      </c>
      <c r="H34" s="445">
        <v>0</v>
      </c>
      <c r="I34" s="445">
        <v>2</v>
      </c>
      <c r="J34" s="449">
        <v>63</v>
      </c>
      <c r="K34" s="449">
        <v>2</v>
      </c>
      <c r="L34" s="449">
        <v>16</v>
      </c>
      <c r="M34" s="449">
        <v>0</v>
      </c>
      <c r="N34" s="449">
        <v>297</v>
      </c>
      <c r="O34" s="449">
        <v>0</v>
      </c>
      <c r="P34" s="449">
        <v>0</v>
      </c>
      <c r="Q34" s="449">
        <v>4</v>
      </c>
      <c r="R34" s="449">
        <v>0</v>
      </c>
      <c r="S34" s="449">
        <v>0</v>
      </c>
      <c r="T34" s="164">
        <v>0</v>
      </c>
      <c r="U34" s="164">
        <v>0</v>
      </c>
      <c r="V34" s="164">
        <v>0</v>
      </c>
      <c r="W34" s="245">
        <f>+C34/B34*100</f>
        <v>16.228070175438596</v>
      </c>
      <c r="X34" s="245">
        <f>(C34+J34+K34+L34)/B34*100</f>
        <v>33.99122807017544</v>
      </c>
      <c r="Y34" s="164">
        <f>SUM(M34+N34+V34)</f>
        <v>297</v>
      </c>
      <c r="Z34" s="246">
        <f t="shared" si="2"/>
        <v>65.13157894736842</v>
      </c>
      <c r="AA34" s="47" t="s">
        <v>243</v>
      </c>
    </row>
    <row r="35" spans="1:27" s="24" customFormat="1" ht="15" customHeight="1">
      <c r="A35" s="47" t="s">
        <v>244</v>
      </c>
      <c r="B35" s="164">
        <v>22</v>
      </c>
      <c r="C35" s="446">
        <v>9</v>
      </c>
      <c r="D35" s="445">
        <v>5</v>
      </c>
      <c r="E35" s="445">
        <v>4</v>
      </c>
      <c r="F35" s="445">
        <v>0</v>
      </c>
      <c r="G35" s="445">
        <v>0</v>
      </c>
      <c r="H35" s="445">
        <v>0</v>
      </c>
      <c r="I35" s="158">
        <v>0</v>
      </c>
      <c r="J35" s="449">
        <v>4</v>
      </c>
      <c r="K35" s="449">
        <v>1</v>
      </c>
      <c r="L35" s="449">
        <v>0</v>
      </c>
      <c r="M35" s="449">
        <v>0</v>
      </c>
      <c r="N35" s="449">
        <v>7</v>
      </c>
      <c r="O35" s="449">
        <v>0</v>
      </c>
      <c r="P35" s="449">
        <v>0</v>
      </c>
      <c r="Q35" s="449">
        <v>1</v>
      </c>
      <c r="R35" s="449">
        <v>0</v>
      </c>
      <c r="S35" s="449">
        <v>0</v>
      </c>
      <c r="T35" s="164">
        <v>0</v>
      </c>
      <c r="U35" s="164">
        <v>0</v>
      </c>
      <c r="V35" s="164">
        <v>0</v>
      </c>
      <c r="W35" s="245">
        <f>+C35/B35*100</f>
        <v>40.909090909090914</v>
      </c>
      <c r="X35" s="245">
        <f>(C35+J35+K35+L35)/B35*100</f>
        <v>63.63636363636363</v>
      </c>
      <c r="Y35" s="164">
        <f>SUM(M35+N35+V35)</f>
        <v>7</v>
      </c>
      <c r="Z35" s="246">
        <f t="shared" si="2"/>
        <v>31.818181818181817</v>
      </c>
      <c r="AA35" s="47" t="s">
        <v>244</v>
      </c>
    </row>
    <row r="36" spans="1:27" s="24" customFormat="1" ht="6" customHeight="1">
      <c r="A36" s="47"/>
      <c r="B36" s="158"/>
      <c r="C36" s="382"/>
      <c r="D36" s="158"/>
      <c r="E36" s="158"/>
      <c r="F36" s="158"/>
      <c r="G36" s="158"/>
      <c r="H36" s="158"/>
      <c r="I36" s="158"/>
      <c r="J36" s="158"/>
      <c r="K36" s="158"/>
      <c r="L36" s="158"/>
      <c r="M36" s="158"/>
      <c r="N36" s="158"/>
      <c r="O36" s="158"/>
      <c r="P36" s="158"/>
      <c r="Q36" s="158"/>
      <c r="R36" s="158"/>
      <c r="S36" s="158"/>
      <c r="T36" s="158"/>
      <c r="U36" s="158"/>
      <c r="V36" s="158"/>
      <c r="W36" s="240"/>
      <c r="X36" s="245"/>
      <c r="Y36" s="158"/>
      <c r="Z36" s="241"/>
      <c r="AA36" s="47"/>
    </row>
    <row r="37" spans="1:27" s="55" customFormat="1" ht="15" customHeight="1">
      <c r="A37" s="248" t="s">
        <v>248</v>
      </c>
      <c r="B37" s="381">
        <f aca="true" t="shared" si="7" ref="B37:V37">B38+B39</f>
        <v>308</v>
      </c>
      <c r="C37" s="443">
        <f t="shared" si="7"/>
        <v>84</v>
      </c>
      <c r="D37" s="447">
        <f t="shared" si="7"/>
        <v>56</v>
      </c>
      <c r="E37" s="444">
        <f t="shared" si="7"/>
        <v>28</v>
      </c>
      <c r="F37" s="444">
        <f t="shared" si="7"/>
        <v>0</v>
      </c>
      <c r="G37" s="444">
        <f t="shared" si="7"/>
        <v>0</v>
      </c>
      <c r="H37" s="444">
        <f t="shared" si="7"/>
        <v>0</v>
      </c>
      <c r="I37" s="444">
        <f t="shared" si="7"/>
        <v>0</v>
      </c>
      <c r="J37" s="381">
        <f t="shared" si="7"/>
        <v>102</v>
      </c>
      <c r="K37" s="381">
        <f t="shared" si="7"/>
        <v>1</v>
      </c>
      <c r="L37" s="381">
        <f t="shared" si="7"/>
        <v>2</v>
      </c>
      <c r="M37" s="381">
        <f t="shared" si="7"/>
        <v>0</v>
      </c>
      <c r="N37" s="381">
        <f t="shared" si="7"/>
        <v>112</v>
      </c>
      <c r="O37" s="381">
        <f t="shared" si="7"/>
        <v>1</v>
      </c>
      <c r="P37" s="381">
        <f t="shared" si="7"/>
        <v>2</v>
      </c>
      <c r="Q37" s="381">
        <f t="shared" si="7"/>
        <v>4</v>
      </c>
      <c r="R37" s="381">
        <f t="shared" si="7"/>
        <v>0</v>
      </c>
      <c r="S37" s="381">
        <f t="shared" si="7"/>
        <v>0</v>
      </c>
      <c r="T37" s="381">
        <f t="shared" si="7"/>
        <v>0</v>
      </c>
      <c r="U37" s="381">
        <f t="shared" si="7"/>
        <v>0</v>
      </c>
      <c r="V37" s="381">
        <f t="shared" si="7"/>
        <v>1</v>
      </c>
      <c r="W37" s="308">
        <f>+C37/B37*100</f>
        <v>27.27272727272727</v>
      </c>
      <c r="X37" s="308">
        <f>(C37+J37+K37+L37)/B37*100</f>
        <v>61.36363636363637</v>
      </c>
      <c r="Y37" s="381">
        <f>SUM(Y38:Y39)</f>
        <v>113</v>
      </c>
      <c r="Z37" s="417">
        <f t="shared" si="2"/>
        <v>36.688311688311686</v>
      </c>
      <c r="AA37" s="248" t="s">
        <v>248</v>
      </c>
    </row>
    <row r="38" spans="1:27" s="24" customFormat="1" ht="15" customHeight="1">
      <c r="A38" s="47" t="s">
        <v>243</v>
      </c>
      <c r="B38" s="164">
        <v>92</v>
      </c>
      <c r="C38" s="446">
        <v>29</v>
      </c>
      <c r="D38" s="445">
        <v>27</v>
      </c>
      <c r="E38" s="445">
        <v>2</v>
      </c>
      <c r="F38" s="445">
        <v>0</v>
      </c>
      <c r="G38" s="445">
        <v>0</v>
      </c>
      <c r="H38" s="445">
        <v>0</v>
      </c>
      <c r="I38" s="158">
        <v>0</v>
      </c>
      <c r="J38" s="449">
        <v>35</v>
      </c>
      <c r="K38" s="449">
        <v>0</v>
      </c>
      <c r="L38" s="449">
        <v>0</v>
      </c>
      <c r="M38" s="449">
        <v>0</v>
      </c>
      <c r="N38" s="449">
        <v>28</v>
      </c>
      <c r="O38" s="449">
        <v>0</v>
      </c>
      <c r="P38" s="449">
        <v>0</v>
      </c>
      <c r="Q38" s="449">
        <v>0</v>
      </c>
      <c r="R38" s="449">
        <v>0</v>
      </c>
      <c r="S38" s="449">
        <v>0</v>
      </c>
      <c r="T38" s="164">
        <v>0</v>
      </c>
      <c r="U38" s="164">
        <v>0</v>
      </c>
      <c r="V38" s="164">
        <v>0</v>
      </c>
      <c r="W38" s="245">
        <f>+C38/B38*100</f>
        <v>31.521739130434785</v>
      </c>
      <c r="X38" s="245">
        <f>(C38+J38+K38+L38)/B38*100</f>
        <v>69.56521739130434</v>
      </c>
      <c r="Y38" s="164">
        <f>SUM(M38+N38+V38)</f>
        <v>28</v>
      </c>
      <c r="Z38" s="246">
        <f t="shared" si="2"/>
        <v>30.434782608695656</v>
      </c>
      <c r="AA38" s="47" t="s">
        <v>243</v>
      </c>
    </row>
    <row r="39" spans="1:27" s="24" customFormat="1" ht="15" customHeight="1">
      <c r="A39" s="47" t="s">
        <v>244</v>
      </c>
      <c r="B39" s="164">
        <v>216</v>
      </c>
      <c r="C39" s="446">
        <v>55</v>
      </c>
      <c r="D39" s="445">
        <v>29</v>
      </c>
      <c r="E39" s="445">
        <v>26</v>
      </c>
      <c r="F39" s="445">
        <v>0</v>
      </c>
      <c r="G39" s="445">
        <v>0</v>
      </c>
      <c r="H39" s="445">
        <v>0</v>
      </c>
      <c r="I39" s="158">
        <v>0</v>
      </c>
      <c r="J39" s="449">
        <v>67</v>
      </c>
      <c r="K39" s="449">
        <v>1</v>
      </c>
      <c r="L39" s="449">
        <v>2</v>
      </c>
      <c r="M39" s="449">
        <v>0</v>
      </c>
      <c r="N39" s="449">
        <v>84</v>
      </c>
      <c r="O39" s="449">
        <v>1</v>
      </c>
      <c r="P39" s="449">
        <v>2</v>
      </c>
      <c r="Q39" s="449">
        <v>4</v>
      </c>
      <c r="R39" s="449">
        <v>0</v>
      </c>
      <c r="S39" s="449">
        <v>0</v>
      </c>
      <c r="T39" s="164">
        <v>0</v>
      </c>
      <c r="U39" s="164">
        <v>0</v>
      </c>
      <c r="V39" s="164">
        <v>1</v>
      </c>
      <c r="W39" s="245">
        <f>+C39/B39*100</f>
        <v>25.462962962962965</v>
      </c>
      <c r="X39" s="245">
        <f>(C39+J39+K39+L39)/B39*100</f>
        <v>57.870370370370374</v>
      </c>
      <c r="Y39" s="164">
        <f>SUM(M39+N39+V39)</f>
        <v>85</v>
      </c>
      <c r="Z39" s="246">
        <f t="shared" si="2"/>
        <v>39.351851851851855</v>
      </c>
      <c r="AA39" s="47" t="s">
        <v>244</v>
      </c>
    </row>
    <row r="40" spans="1:27" s="24" customFormat="1" ht="6" customHeight="1">
      <c r="A40" s="47"/>
      <c r="B40" s="158"/>
      <c r="C40" s="382"/>
      <c r="D40" s="158"/>
      <c r="E40" s="158"/>
      <c r="F40" s="158"/>
      <c r="G40" s="158"/>
      <c r="H40" s="158"/>
      <c r="I40" s="158"/>
      <c r="J40" s="158"/>
      <c r="K40" s="158"/>
      <c r="L40" s="158"/>
      <c r="M40" s="158"/>
      <c r="N40" s="158"/>
      <c r="O40" s="158"/>
      <c r="P40" s="158"/>
      <c r="Q40" s="158"/>
      <c r="R40" s="158"/>
      <c r="S40" s="158"/>
      <c r="T40" s="158"/>
      <c r="U40" s="158"/>
      <c r="V40" s="158"/>
      <c r="W40" s="240"/>
      <c r="X40" s="245"/>
      <c r="Y40" s="158"/>
      <c r="Z40" s="241"/>
      <c r="AA40" s="47"/>
    </row>
    <row r="41" spans="1:27" s="55" customFormat="1" ht="15" customHeight="1">
      <c r="A41" s="248" t="s">
        <v>249</v>
      </c>
      <c r="B41" s="381">
        <f aca="true" t="shared" si="8" ref="B41:W41">B42+B43</f>
        <v>47</v>
      </c>
      <c r="C41" s="443">
        <f t="shared" si="8"/>
        <v>0</v>
      </c>
      <c r="D41" s="447">
        <f t="shared" si="8"/>
        <v>0</v>
      </c>
      <c r="E41" s="444">
        <f t="shared" si="8"/>
        <v>0</v>
      </c>
      <c r="F41" s="444">
        <f t="shared" si="8"/>
        <v>0</v>
      </c>
      <c r="G41" s="444">
        <f t="shared" si="8"/>
        <v>0</v>
      </c>
      <c r="H41" s="444">
        <f t="shared" si="8"/>
        <v>0</v>
      </c>
      <c r="I41" s="444">
        <f t="shared" si="8"/>
        <v>0</v>
      </c>
      <c r="J41" s="381">
        <f t="shared" si="8"/>
        <v>3</v>
      </c>
      <c r="K41" s="381">
        <f t="shared" si="8"/>
        <v>1</v>
      </c>
      <c r="L41" s="381">
        <f t="shared" si="8"/>
        <v>0</v>
      </c>
      <c r="M41" s="381">
        <f t="shared" si="8"/>
        <v>0</v>
      </c>
      <c r="N41" s="381">
        <f t="shared" si="8"/>
        <v>43</v>
      </c>
      <c r="O41" s="381">
        <f t="shared" si="8"/>
        <v>0</v>
      </c>
      <c r="P41" s="381">
        <f t="shared" si="8"/>
        <v>0</v>
      </c>
      <c r="Q41" s="381">
        <f t="shared" si="8"/>
        <v>0</v>
      </c>
      <c r="R41" s="381">
        <f t="shared" si="8"/>
        <v>0</v>
      </c>
      <c r="S41" s="381">
        <f t="shared" si="8"/>
        <v>0</v>
      </c>
      <c r="T41" s="381">
        <f t="shared" si="8"/>
        <v>0</v>
      </c>
      <c r="U41" s="381">
        <f t="shared" si="8"/>
        <v>0</v>
      </c>
      <c r="V41" s="381">
        <f t="shared" si="8"/>
        <v>0</v>
      </c>
      <c r="W41" s="381">
        <f t="shared" si="8"/>
        <v>0</v>
      </c>
      <c r="X41" s="308">
        <f>(C41+J41+K41+L41)/B41*100</f>
        <v>8.51063829787234</v>
      </c>
      <c r="Y41" s="381">
        <f>SUM(Y42:Y43)</f>
        <v>43</v>
      </c>
      <c r="Z41" s="417">
        <f t="shared" si="2"/>
        <v>91.48936170212765</v>
      </c>
      <c r="AA41" s="248" t="s">
        <v>249</v>
      </c>
    </row>
    <row r="42" spans="1:27" s="24" customFormat="1" ht="15" customHeight="1">
      <c r="A42" s="47" t="s">
        <v>243</v>
      </c>
      <c r="B42" s="164">
        <v>27</v>
      </c>
      <c r="C42" s="384">
        <v>0</v>
      </c>
      <c r="D42" s="312">
        <v>0</v>
      </c>
      <c r="E42" s="164">
        <v>0</v>
      </c>
      <c r="F42" s="164">
        <v>0</v>
      </c>
      <c r="G42" s="164">
        <v>0</v>
      </c>
      <c r="H42" s="164">
        <v>0</v>
      </c>
      <c r="I42" s="158">
        <v>0</v>
      </c>
      <c r="J42" s="449">
        <v>2</v>
      </c>
      <c r="K42" s="449">
        <v>1</v>
      </c>
      <c r="L42" s="449">
        <v>0</v>
      </c>
      <c r="M42" s="449">
        <v>0</v>
      </c>
      <c r="N42" s="449">
        <v>24</v>
      </c>
      <c r="O42" s="449">
        <v>0</v>
      </c>
      <c r="P42" s="449">
        <v>0</v>
      </c>
      <c r="Q42" s="449">
        <v>0</v>
      </c>
      <c r="R42" s="449">
        <v>0</v>
      </c>
      <c r="S42" s="449">
        <v>0</v>
      </c>
      <c r="T42" s="164">
        <v>0</v>
      </c>
      <c r="U42" s="164">
        <v>0</v>
      </c>
      <c r="V42" s="164">
        <v>0</v>
      </c>
      <c r="W42" s="164">
        <v>0</v>
      </c>
      <c r="X42" s="245">
        <f>(C42+J42+K42+L42)/B42*100</f>
        <v>11.11111111111111</v>
      </c>
      <c r="Y42" s="164">
        <f>SUM(M42+N42+V42)</f>
        <v>24</v>
      </c>
      <c r="Z42" s="246">
        <f t="shared" si="2"/>
        <v>88.88888888888889</v>
      </c>
      <c r="AA42" s="47" t="s">
        <v>243</v>
      </c>
    </row>
    <row r="43" spans="1:27" s="24" customFormat="1" ht="15" customHeight="1">
      <c r="A43" s="47" t="s">
        <v>244</v>
      </c>
      <c r="B43" s="164">
        <v>20</v>
      </c>
      <c r="C43" s="384">
        <v>0</v>
      </c>
      <c r="D43" s="312">
        <v>0</v>
      </c>
      <c r="E43" s="164">
        <v>0</v>
      </c>
      <c r="F43" s="164">
        <v>0</v>
      </c>
      <c r="G43" s="164">
        <v>0</v>
      </c>
      <c r="H43" s="164">
        <v>0</v>
      </c>
      <c r="I43" s="158">
        <v>0</v>
      </c>
      <c r="J43" s="449">
        <v>1</v>
      </c>
      <c r="K43" s="449">
        <v>0</v>
      </c>
      <c r="L43" s="449">
        <v>0</v>
      </c>
      <c r="M43" s="449">
        <v>0</v>
      </c>
      <c r="N43" s="449">
        <v>19</v>
      </c>
      <c r="O43" s="449">
        <v>0</v>
      </c>
      <c r="P43" s="449">
        <v>0</v>
      </c>
      <c r="Q43" s="449">
        <v>0</v>
      </c>
      <c r="R43" s="449">
        <v>0</v>
      </c>
      <c r="S43" s="449">
        <v>0</v>
      </c>
      <c r="T43" s="164">
        <v>0</v>
      </c>
      <c r="U43" s="164">
        <v>0</v>
      </c>
      <c r="V43" s="164">
        <v>0</v>
      </c>
      <c r="W43" s="164">
        <v>0</v>
      </c>
      <c r="X43" s="245">
        <f>(C43+J43+K43+L43)/B43*100</f>
        <v>5</v>
      </c>
      <c r="Y43" s="164">
        <f>SUM(M43+N43+V43)</f>
        <v>19</v>
      </c>
      <c r="Z43" s="246">
        <f t="shared" si="2"/>
        <v>95</v>
      </c>
      <c r="AA43" s="47" t="s">
        <v>244</v>
      </c>
    </row>
    <row r="44" spans="1:27" s="24" customFormat="1" ht="6" customHeight="1">
      <c r="A44" s="47"/>
      <c r="B44" s="158"/>
      <c r="C44" s="382"/>
      <c r="D44" s="158"/>
      <c r="E44" s="158"/>
      <c r="F44" s="158"/>
      <c r="G44" s="158"/>
      <c r="H44" s="158"/>
      <c r="I44" s="158"/>
      <c r="J44" s="158"/>
      <c r="K44" s="158"/>
      <c r="L44" s="158"/>
      <c r="M44" s="158"/>
      <c r="N44" s="158"/>
      <c r="O44" s="158"/>
      <c r="P44" s="158"/>
      <c r="Q44" s="158"/>
      <c r="R44" s="158"/>
      <c r="S44" s="158"/>
      <c r="T44" s="158"/>
      <c r="U44" s="158"/>
      <c r="V44" s="158"/>
      <c r="W44" s="240"/>
      <c r="X44" s="245"/>
      <c r="Y44" s="158"/>
      <c r="Z44" s="241"/>
      <c r="AA44" s="47"/>
    </row>
    <row r="45" spans="1:27" s="55" customFormat="1" ht="15" customHeight="1">
      <c r="A45" s="248" t="s">
        <v>250</v>
      </c>
      <c r="B45" s="381">
        <f aca="true" t="shared" si="9" ref="B45:V45">B46+B47</f>
        <v>149</v>
      </c>
      <c r="C45" s="443">
        <f t="shared" si="9"/>
        <v>38</v>
      </c>
      <c r="D45" s="447">
        <f t="shared" si="9"/>
        <v>11</v>
      </c>
      <c r="E45" s="444">
        <f t="shared" si="9"/>
        <v>27</v>
      </c>
      <c r="F45" s="444">
        <f t="shared" si="9"/>
        <v>0</v>
      </c>
      <c r="G45" s="444">
        <f t="shared" si="9"/>
        <v>0</v>
      </c>
      <c r="H45" s="444">
        <f t="shared" si="9"/>
        <v>0</v>
      </c>
      <c r="I45" s="444">
        <f t="shared" si="9"/>
        <v>0</v>
      </c>
      <c r="J45" s="381">
        <f t="shared" si="9"/>
        <v>56</v>
      </c>
      <c r="K45" s="381">
        <f t="shared" si="9"/>
        <v>1</v>
      </c>
      <c r="L45" s="381">
        <f t="shared" si="9"/>
        <v>0</v>
      </c>
      <c r="M45" s="381">
        <f t="shared" si="9"/>
        <v>0</v>
      </c>
      <c r="N45" s="381">
        <f t="shared" si="9"/>
        <v>52</v>
      </c>
      <c r="O45" s="381">
        <f t="shared" si="9"/>
        <v>0</v>
      </c>
      <c r="P45" s="381">
        <f t="shared" si="9"/>
        <v>0</v>
      </c>
      <c r="Q45" s="381">
        <f t="shared" si="9"/>
        <v>2</v>
      </c>
      <c r="R45" s="381">
        <f t="shared" si="9"/>
        <v>0</v>
      </c>
      <c r="S45" s="381">
        <f t="shared" si="9"/>
        <v>0</v>
      </c>
      <c r="T45" s="381">
        <f t="shared" si="9"/>
        <v>0</v>
      </c>
      <c r="U45" s="381">
        <f t="shared" si="9"/>
        <v>0</v>
      </c>
      <c r="V45" s="381">
        <f t="shared" si="9"/>
        <v>0</v>
      </c>
      <c r="W45" s="308">
        <f>+C45/B45*100</f>
        <v>25.503355704697988</v>
      </c>
      <c r="X45" s="308">
        <f>(C45+J45+K45+L45)/B45*100</f>
        <v>63.758389261744966</v>
      </c>
      <c r="Y45" s="381">
        <f>SUM(Y46:Y47)</f>
        <v>52</v>
      </c>
      <c r="Z45" s="417">
        <f t="shared" si="2"/>
        <v>34.899328859060404</v>
      </c>
      <c r="AA45" s="248" t="s">
        <v>250</v>
      </c>
    </row>
    <row r="46" spans="1:27" s="24" customFormat="1" ht="15" customHeight="1">
      <c r="A46" s="47" t="s">
        <v>243</v>
      </c>
      <c r="B46" s="164">
        <v>13</v>
      </c>
      <c r="C46" s="446">
        <v>2</v>
      </c>
      <c r="D46" s="445">
        <v>1</v>
      </c>
      <c r="E46" s="445">
        <v>1</v>
      </c>
      <c r="F46" s="445">
        <v>0</v>
      </c>
      <c r="G46" s="445">
        <v>0</v>
      </c>
      <c r="H46" s="445">
        <v>0</v>
      </c>
      <c r="I46" s="158">
        <v>0</v>
      </c>
      <c r="J46" s="449">
        <v>2</v>
      </c>
      <c r="K46" s="449">
        <v>0</v>
      </c>
      <c r="L46" s="449">
        <v>0</v>
      </c>
      <c r="M46" s="449">
        <v>0</v>
      </c>
      <c r="N46" s="449">
        <v>9</v>
      </c>
      <c r="O46" s="449">
        <v>0</v>
      </c>
      <c r="P46" s="449">
        <v>0</v>
      </c>
      <c r="Q46" s="449">
        <v>0</v>
      </c>
      <c r="R46" s="449">
        <v>0</v>
      </c>
      <c r="S46" s="449">
        <v>0</v>
      </c>
      <c r="T46" s="164">
        <v>0</v>
      </c>
      <c r="U46" s="164">
        <v>0</v>
      </c>
      <c r="V46" s="164">
        <v>0</v>
      </c>
      <c r="W46" s="245">
        <f>+C46/B46*100</f>
        <v>15.384615384615385</v>
      </c>
      <c r="X46" s="245">
        <f>(C46+J46+K46+L46)/B46*100</f>
        <v>30.76923076923077</v>
      </c>
      <c r="Y46" s="164">
        <f>SUM(M46+N46+V46)</f>
        <v>9</v>
      </c>
      <c r="Z46" s="246">
        <f t="shared" si="2"/>
        <v>69.23076923076923</v>
      </c>
      <c r="AA46" s="47" t="s">
        <v>243</v>
      </c>
    </row>
    <row r="47" spans="1:27" s="24" customFormat="1" ht="15" customHeight="1">
      <c r="A47" s="47" t="s">
        <v>244</v>
      </c>
      <c r="B47" s="164">
        <v>136</v>
      </c>
      <c r="C47" s="446">
        <v>36</v>
      </c>
      <c r="D47" s="445">
        <v>10</v>
      </c>
      <c r="E47" s="445">
        <v>26</v>
      </c>
      <c r="F47" s="445">
        <v>0</v>
      </c>
      <c r="G47" s="445">
        <v>0</v>
      </c>
      <c r="H47" s="445">
        <v>0</v>
      </c>
      <c r="I47" s="158">
        <v>0</v>
      </c>
      <c r="J47" s="449">
        <v>54</v>
      </c>
      <c r="K47" s="449">
        <v>1</v>
      </c>
      <c r="L47" s="449">
        <v>0</v>
      </c>
      <c r="M47" s="449">
        <v>0</v>
      </c>
      <c r="N47" s="449">
        <v>43</v>
      </c>
      <c r="O47" s="449">
        <v>0</v>
      </c>
      <c r="P47" s="449">
        <v>0</v>
      </c>
      <c r="Q47" s="449">
        <v>2</v>
      </c>
      <c r="R47" s="449">
        <v>0</v>
      </c>
      <c r="S47" s="449">
        <v>0</v>
      </c>
      <c r="T47" s="164">
        <v>0</v>
      </c>
      <c r="U47" s="164">
        <v>0</v>
      </c>
      <c r="V47" s="164">
        <v>0</v>
      </c>
      <c r="W47" s="245">
        <f>+C47/B47*100</f>
        <v>26.47058823529412</v>
      </c>
      <c r="X47" s="245">
        <f>(C47+J47+K47+L47)/B47*100</f>
        <v>66.91176470588235</v>
      </c>
      <c r="Y47" s="164">
        <f>SUM(M47+N47+V47)</f>
        <v>43</v>
      </c>
      <c r="Z47" s="246">
        <f t="shared" si="2"/>
        <v>31.61764705882353</v>
      </c>
      <c r="AA47" s="47" t="s">
        <v>244</v>
      </c>
    </row>
    <row r="48" spans="1:27" s="24" customFormat="1" ht="6" customHeight="1">
      <c r="A48" s="47"/>
      <c r="B48" s="158"/>
      <c r="C48" s="382"/>
      <c r="D48" s="158"/>
      <c r="E48" s="158"/>
      <c r="F48" s="158"/>
      <c r="G48" s="158"/>
      <c r="H48" s="158"/>
      <c r="I48" s="158"/>
      <c r="J48" s="158"/>
      <c r="K48" s="158"/>
      <c r="L48" s="158"/>
      <c r="M48" s="158"/>
      <c r="N48" s="158"/>
      <c r="O48" s="158"/>
      <c r="P48" s="158"/>
      <c r="Q48" s="158"/>
      <c r="R48" s="158"/>
      <c r="S48" s="158"/>
      <c r="T48" s="158"/>
      <c r="U48" s="158"/>
      <c r="V48" s="158"/>
      <c r="W48" s="240"/>
      <c r="X48" s="245"/>
      <c r="Y48" s="158"/>
      <c r="Z48" s="241"/>
      <c r="AA48" s="47"/>
    </row>
    <row r="49" spans="1:27" s="55" customFormat="1" ht="15" customHeight="1">
      <c r="A49" s="248" t="s">
        <v>251</v>
      </c>
      <c r="B49" s="381">
        <f aca="true" t="shared" si="10" ref="B49:V49">B50+B51</f>
        <v>28</v>
      </c>
      <c r="C49" s="443">
        <f t="shared" si="10"/>
        <v>27</v>
      </c>
      <c r="D49" s="447">
        <f t="shared" si="10"/>
        <v>0</v>
      </c>
      <c r="E49" s="444">
        <f t="shared" si="10"/>
        <v>0</v>
      </c>
      <c r="F49" s="444">
        <f t="shared" si="10"/>
        <v>0</v>
      </c>
      <c r="G49" s="444">
        <f t="shared" si="10"/>
        <v>27</v>
      </c>
      <c r="H49" s="444">
        <f t="shared" si="10"/>
        <v>0</v>
      </c>
      <c r="I49" s="444">
        <f t="shared" si="10"/>
        <v>0</v>
      </c>
      <c r="J49" s="381">
        <f t="shared" si="10"/>
        <v>0</v>
      </c>
      <c r="K49" s="381">
        <f t="shared" si="10"/>
        <v>0</v>
      </c>
      <c r="L49" s="381">
        <f t="shared" si="10"/>
        <v>0</v>
      </c>
      <c r="M49" s="381">
        <f t="shared" si="10"/>
        <v>0</v>
      </c>
      <c r="N49" s="381">
        <f t="shared" si="10"/>
        <v>1</v>
      </c>
      <c r="O49" s="381">
        <f t="shared" si="10"/>
        <v>0</v>
      </c>
      <c r="P49" s="381">
        <f t="shared" si="10"/>
        <v>0</v>
      </c>
      <c r="Q49" s="381">
        <f t="shared" si="10"/>
        <v>0</v>
      </c>
      <c r="R49" s="381">
        <f t="shared" si="10"/>
        <v>0</v>
      </c>
      <c r="S49" s="381">
        <f t="shared" si="10"/>
        <v>0</v>
      </c>
      <c r="T49" s="381">
        <f t="shared" si="10"/>
        <v>0</v>
      </c>
      <c r="U49" s="381">
        <f t="shared" si="10"/>
        <v>0</v>
      </c>
      <c r="V49" s="381">
        <f t="shared" si="10"/>
        <v>0</v>
      </c>
      <c r="W49" s="308">
        <f>+C49/B49*100</f>
        <v>96.42857142857143</v>
      </c>
      <c r="X49" s="308">
        <f>(C49+J49+K49+L49)/B49*100</f>
        <v>96.42857142857143</v>
      </c>
      <c r="Y49" s="381">
        <f>SUM(Y50:Y51)</f>
        <v>1</v>
      </c>
      <c r="Z49" s="417">
        <f>+Y49/B49*100</f>
        <v>3.571428571428571</v>
      </c>
      <c r="AA49" s="248" t="s">
        <v>251</v>
      </c>
    </row>
    <row r="50" spans="1:27" s="24" customFormat="1" ht="15" customHeight="1">
      <c r="A50" s="47" t="s">
        <v>243</v>
      </c>
      <c r="B50" s="164">
        <v>6</v>
      </c>
      <c r="C50" s="446">
        <v>6</v>
      </c>
      <c r="D50" s="445">
        <v>0</v>
      </c>
      <c r="E50" s="445">
        <v>0</v>
      </c>
      <c r="F50" s="445">
        <v>0</v>
      </c>
      <c r="G50" s="445">
        <v>6</v>
      </c>
      <c r="H50" s="445">
        <v>0</v>
      </c>
      <c r="I50" s="158">
        <v>0</v>
      </c>
      <c r="J50" s="449">
        <v>0</v>
      </c>
      <c r="K50" s="449">
        <v>0</v>
      </c>
      <c r="L50" s="449">
        <v>0</v>
      </c>
      <c r="M50" s="449">
        <v>0</v>
      </c>
      <c r="N50" s="449">
        <v>0</v>
      </c>
      <c r="O50" s="449">
        <v>0</v>
      </c>
      <c r="P50" s="449">
        <v>0</v>
      </c>
      <c r="Q50" s="449">
        <v>0</v>
      </c>
      <c r="R50" s="449">
        <v>0</v>
      </c>
      <c r="S50" s="449">
        <v>0</v>
      </c>
      <c r="T50" s="164">
        <v>0</v>
      </c>
      <c r="U50" s="164">
        <v>0</v>
      </c>
      <c r="V50" s="164">
        <v>0</v>
      </c>
      <c r="W50" s="245">
        <f>+C50/B50*100</f>
        <v>100</v>
      </c>
      <c r="X50" s="245">
        <f>(C50+J50+K50+L50)/B50*100</f>
        <v>100</v>
      </c>
      <c r="Y50" s="164">
        <f>SUM(M50+N50+V50)</f>
        <v>0</v>
      </c>
      <c r="Z50" s="479" t="s">
        <v>515</v>
      </c>
      <c r="AA50" s="47" t="s">
        <v>142</v>
      </c>
    </row>
    <row r="51" spans="1:27" s="24" customFormat="1" ht="15" customHeight="1">
      <c r="A51" s="47" t="s">
        <v>244</v>
      </c>
      <c r="B51" s="164">
        <v>22</v>
      </c>
      <c r="C51" s="446">
        <v>21</v>
      </c>
      <c r="D51" s="445">
        <v>0</v>
      </c>
      <c r="E51" s="445">
        <v>0</v>
      </c>
      <c r="F51" s="445">
        <v>0</v>
      </c>
      <c r="G51" s="445">
        <v>21</v>
      </c>
      <c r="H51" s="445">
        <v>0</v>
      </c>
      <c r="I51" s="158">
        <v>0</v>
      </c>
      <c r="J51" s="449">
        <v>0</v>
      </c>
      <c r="K51" s="449">
        <v>0</v>
      </c>
      <c r="L51" s="449">
        <v>0</v>
      </c>
      <c r="M51" s="449">
        <v>0</v>
      </c>
      <c r="N51" s="449">
        <v>1</v>
      </c>
      <c r="O51" s="449">
        <v>0</v>
      </c>
      <c r="P51" s="449">
        <v>0</v>
      </c>
      <c r="Q51" s="449">
        <v>0</v>
      </c>
      <c r="R51" s="449">
        <v>0</v>
      </c>
      <c r="S51" s="449">
        <v>0</v>
      </c>
      <c r="T51" s="164">
        <v>0</v>
      </c>
      <c r="U51" s="164">
        <v>0</v>
      </c>
      <c r="V51" s="164">
        <v>0</v>
      </c>
      <c r="W51" s="245">
        <f>+C51/B51*100</f>
        <v>95.45454545454545</v>
      </c>
      <c r="X51" s="245">
        <f>(C51+J51+K51+L51)/B51*100</f>
        <v>95.45454545454545</v>
      </c>
      <c r="Y51" s="164">
        <f>SUM(M51+N51+V51)</f>
        <v>1</v>
      </c>
      <c r="Z51" s="246">
        <f t="shared" si="2"/>
        <v>4.545454545454546</v>
      </c>
      <c r="AA51" s="47" t="s">
        <v>244</v>
      </c>
    </row>
    <row r="52" spans="1:27" s="24" customFormat="1" ht="6" customHeight="1">
      <c r="A52" s="47"/>
      <c r="B52" s="158"/>
      <c r="C52" s="382"/>
      <c r="D52" s="158"/>
      <c r="E52" s="158"/>
      <c r="F52" s="158"/>
      <c r="G52" s="158"/>
      <c r="H52" s="158"/>
      <c r="I52" s="158"/>
      <c r="J52" s="158"/>
      <c r="K52" s="158"/>
      <c r="L52" s="158"/>
      <c r="M52" s="158"/>
      <c r="N52" s="158"/>
      <c r="O52" s="158"/>
      <c r="P52" s="158"/>
      <c r="Q52" s="158"/>
      <c r="R52" s="158"/>
      <c r="S52" s="158"/>
      <c r="T52" s="158"/>
      <c r="U52" s="158"/>
      <c r="V52" s="158"/>
      <c r="W52" s="240"/>
      <c r="X52" s="245"/>
      <c r="Y52" s="158"/>
      <c r="Z52" s="241"/>
      <c r="AA52" s="47"/>
    </row>
    <row r="53" spans="1:27" s="55" customFormat="1" ht="15" customHeight="1">
      <c r="A53" s="248" t="s">
        <v>252</v>
      </c>
      <c r="B53" s="381">
        <f aca="true" t="shared" si="11" ref="B53:V53">B54+B55</f>
        <v>38</v>
      </c>
      <c r="C53" s="443">
        <f t="shared" si="11"/>
        <v>9</v>
      </c>
      <c r="D53" s="447">
        <f t="shared" si="11"/>
        <v>6</v>
      </c>
      <c r="E53" s="444">
        <f t="shared" si="11"/>
        <v>3</v>
      </c>
      <c r="F53" s="444">
        <f t="shared" si="11"/>
        <v>0</v>
      </c>
      <c r="G53" s="444">
        <f t="shared" si="11"/>
        <v>0</v>
      </c>
      <c r="H53" s="444">
        <f t="shared" si="11"/>
        <v>0</v>
      </c>
      <c r="I53" s="444">
        <f t="shared" si="11"/>
        <v>0</v>
      </c>
      <c r="J53" s="381">
        <f t="shared" si="11"/>
        <v>17</v>
      </c>
      <c r="K53" s="381">
        <f t="shared" si="11"/>
        <v>0</v>
      </c>
      <c r="L53" s="381">
        <f t="shared" si="11"/>
        <v>0</v>
      </c>
      <c r="M53" s="381">
        <f t="shared" si="11"/>
        <v>0</v>
      </c>
      <c r="N53" s="381">
        <f t="shared" si="11"/>
        <v>11</v>
      </c>
      <c r="O53" s="381">
        <f t="shared" si="11"/>
        <v>0</v>
      </c>
      <c r="P53" s="381">
        <f t="shared" si="11"/>
        <v>0</v>
      </c>
      <c r="Q53" s="381">
        <f t="shared" si="11"/>
        <v>1</v>
      </c>
      <c r="R53" s="381">
        <f t="shared" si="11"/>
        <v>0</v>
      </c>
      <c r="S53" s="381">
        <f t="shared" si="11"/>
        <v>0</v>
      </c>
      <c r="T53" s="381">
        <f t="shared" si="11"/>
        <v>0</v>
      </c>
      <c r="U53" s="381">
        <f t="shared" si="11"/>
        <v>0</v>
      </c>
      <c r="V53" s="381">
        <f t="shared" si="11"/>
        <v>0</v>
      </c>
      <c r="W53" s="308">
        <f>+C53/B53*100</f>
        <v>23.684210526315788</v>
      </c>
      <c r="X53" s="308">
        <f>(C53+J53+K53+L53)/B53*100</f>
        <v>68.42105263157895</v>
      </c>
      <c r="Y53" s="381">
        <f>SUM(Y54:Y55)</f>
        <v>11</v>
      </c>
      <c r="Z53" s="417">
        <f t="shared" si="2"/>
        <v>28.947368421052634</v>
      </c>
      <c r="AA53" s="248" t="s">
        <v>252</v>
      </c>
    </row>
    <row r="54" spans="1:27" s="24" customFormat="1" ht="15" customHeight="1">
      <c r="A54" s="47" t="s">
        <v>243</v>
      </c>
      <c r="B54" s="164">
        <v>20</v>
      </c>
      <c r="C54" s="446">
        <v>3</v>
      </c>
      <c r="D54" s="445">
        <v>1</v>
      </c>
      <c r="E54" s="445">
        <v>2</v>
      </c>
      <c r="F54" s="445">
        <v>0</v>
      </c>
      <c r="G54" s="445">
        <v>0</v>
      </c>
      <c r="H54" s="445">
        <v>0</v>
      </c>
      <c r="I54" s="158">
        <v>0</v>
      </c>
      <c r="J54" s="449">
        <v>9</v>
      </c>
      <c r="K54" s="449">
        <v>0</v>
      </c>
      <c r="L54" s="449">
        <v>0</v>
      </c>
      <c r="M54" s="449">
        <v>0</v>
      </c>
      <c r="N54" s="449">
        <v>8</v>
      </c>
      <c r="O54" s="449">
        <v>0</v>
      </c>
      <c r="P54" s="449">
        <v>0</v>
      </c>
      <c r="Q54" s="449">
        <v>0</v>
      </c>
      <c r="R54" s="449">
        <v>0</v>
      </c>
      <c r="S54" s="449">
        <v>0</v>
      </c>
      <c r="T54" s="164">
        <v>0</v>
      </c>
      <c r="U54" s="164">
        <v>0</v>
      </c>
      <c r="V54" s="164">
        <v>0</v>
      </c>
      <c r="W54" s="245">
        <f>+C54/B54*100</f>
        <v>15</v>
      </c>
      <c r="X54" s="245">
        <f>(C54+J54+K54+L54)/B54*100</f>
        <v>60</v>
      </c>
      <c r="Y54" s="164">
        <f>SUM(M54+N54+V54)</f>
        <v>8</v>
      </c>
      <c r="Z54" s="246">
        <f t="shared" si="2"/>
        <v>40</v>
      </c>
      <c r="AA54" s="47" t="s">
        <v>243</v>
      </c>
    </row>
    <row r="55" spans="1:27" s="24" customFormat="1" ht="15" customHeight="1">
      <c r="A55" s="47" t="s">
        <v>244</v>
      </c>
      <c r="B55" s="164">
        <v>18</v>
      </c>
      <c r="C55" s="446">
        <v>6</v>
      </c>
      <c r="D55" s="445">
        <v>5</v>
      </c>
      <c r="E55" s="445">
        <v>1</v>
      </c>
      <c r="F55" s="445">
        <v>0</v>
      </c>
      <c r="G55" s="445">
        <v>0</v>
      </c>
      <c r="H55" s="445">
        <v>0</v>
      </c>
      <c r="I55" s="158">
        <v>0</v>
      </c>
      <c r="J55" s="449">
        <v>8</v>
      </c>
      <c r="K55" s="449">
        <v>0</v>
      </c>
      <c r="L55" s="449">
        <v>0</v>
      </c>
      <c r="M55" s="449">
        <v>0</v>
      </c>
      <c r="N55" s="449">
        <v>3</v>
      </c>
      <c r="O55" s="449">
        <v>0</v>
      </c>
      <c r="P55" s="449">
        <v>0</v>
      </c>
      <c r="Q55" s="449">
        <v>1</v>
      </c>
      <c r="R55" s="449">
        <v>0</v>
      </c>
      <c r="S55" s="449">
        <v>0</v>
      </c>
      <c r="T55" s="164">
        <v>0</v>
      </c>
      <c r="U55" s="164">
        <v>0</v>
      </c>
      <c r="V55" s="164">
        <v>0</v>
      </c>
      <c r="W55" s="245">
        <f>+C55/B55*100</f>
        <v>33.33333333333333</v>
      </c>
      <c r="X55" s="245">
        <f>(C55+J55+K55+L55)/B55*100</f>
        <v>77.77777777777779</v>
      </c>
      <c r="Y55" s="164">
        <f>SUM(M55+N55+V55)</f>
        <v>3</v>
      </c>
      <c r="Z55" s="246">
        <f t="shared" si="2"/>
        <v>16.666666666666664</v>
      </c>
      <c r="AA55" s="47" t="s">
        <v>244</v>
      </c>
    </row>
    <row r="56" spans="1:27" s="24" customFormat="1" ht="6" customHeight="1">
      <c r="A56" s="47"/>
      <c r="B56" s="158"/>
      <c r="C56" s="382"/>
      <c r="D56" s="158"/>
      <c r="E56" s="158"/>
      <c r="F56" s="158"/>
      <c r="G56" s="158"/>
      <c r="H56" s="158"/>
      <c r="I56" s="158"/>
      <c r="J56" s="158"/>
      <c r="K56" s="158"/>
      <c r="L56" s="158"/>
      <c r="M56" s="158"/>
      <c r="N56" s="158"/>
      <c r="O56" s="158"/>
      <c r="P56" s="158"/>
      <c r="Q56" s="158"/>
      <c r="R56" s="158"/>
      <c r="S56" s="158"/>
      <c r="T56" s="158"/>
      <c r="U56" s="158"/>
      <c r="V56" s="158"/>
      <c r="W56" s="240"/>
      <c r="X56" s="245"/>
      <c r="Y56" s="158"/>
      <c r="Z56" s="241"/>
      <c r="AA56" s="47"/>
    </row>
    <row r="57" spans="1:27" s="55" customFormat="1" ht="15" customHeight="1">
      <c r="A57" s="248" t="s">
        <v>253</v>
      </c>
      <c r="B57" s="381">
        <f aca="true" t="shared" si="12" ref="B57:V57">B58+B59</f>
        <v>35</v>
      </c>
      <c r="C57" s="443">
        <f t="shared" si="12"/>
        <v>5</v>
      </c>
      <c r="D57" s="447">
        <f t="shared" si="12"/>
        <v>2</v>
      </c>
      <c r="E57" s="444">
        <f t="shared" si="12"/>
        <v>3</v>
      </c>
      <c r="F57" s="444">
        <f t="shared" si="12"/>
        <v>0</v>
      </c>
      <c r="G57" s="444">
        <f t="shared" si="12"/>
        <v>0</v>
      </c>
      <c r="H57" s="444">
        <f t="shared" si="12"/>
        <v>0</v>
      </c>
      <c r="I57" s="444">
        <f t="shared" si="12"/>
        <v>0</v>
      </c>
      <c r="J57" s="381">
        <f t="shared" si="12"/>
        <v>11</v>
      </c>
      <c r="K57" s="381">
        <f t="shared" si="12"/>
        <v>0</v>
      </c>
      <c r="L57" s="381">
        <f t="shared" si="12"/>
        <v>0</v>
      </c>
      <c r="M57" s="381">
        <f t="shared" si="12"/>
        <v>0</v>
      </c>
      <c r="N57" s="381">
        <f t="shared" si="12"/>
        <v>19</v>
      </c>
      <c r="O57" s="381">
        <f t="shared" si="12"/>
        <v>0</v>
      </c>
      <c r="P57" s="381">
        <f t="shared" si="12"/>
        <v>0</v>
      </c>
      <c r="Q57" s="381">
        <f t="shared" si="12"/>
        <v>0</v>
      </c>
      <c r="R57" s="381">
        <f t="shared" si="12"/>
        <v>0</v>
      </c>
      <c r="S57" s="381">
        <f t="shared" si="12"/>
        <v>0</v>
      </c>
      <c r="T57" s="381">
        <f t="shared" si="12"/>
        <v>0</v>
      </c>
      <c r="U57" s="381">
        <f t="shared" si="12"/>
        <v>0</v>
      </c>
      <c r="V57" s="381">
        <f t="shared" si="12"/>
        <v>0</v>
      </c>
      <c r="W57" s="308">
        <f>+C57/B57*100</f>
        <v>14.285714285714285</v>
      </c>
      <c r="X57" s="308">
        <f>(C57+J57+K57+L57)/B57*100</f>
        <v>45.714285714285715</v>
      </c>
      <c r="Y57" s="381">
        <f>SUM(Y58:Y59)</f>
        <v>19</v>
      </c>
      <c r="Z57" s="417">
        <f t="shared" si="2"/>
        <v>54.285714285714285</v>
      </c>
      <c r="AA57" s="248" t="s">
        <v>253</v>
      </c>
    </row>
    <row r="58" spans="1:27" s="24" customFormat="1" ht="15" customHeight="1">
      <c r="A58" s="47" t="s">
        <v>243</v>
      </c>
      <c r="B58" s="164">
        <v>12</v>
      </c>
      <c r="C58" s="446">
        <v>2</v>
      </c>
      <c r="D58" s="445">
        <v>2</v>
      </c>
      <c r="E58" s="445">
        <v>0</v>
      </c>
      <c r="F58" s="445">
        <v>0</v>
      </c>
      <c r="G58" s="445">
        <v>0</v>
      </c>
      <c r="H58" s="445">
        <v>0</v>
      </c>
      <c r="I58" s="158">
        <v>0</v>
      </c>
      <c r="J58" s="449">
        <v>5</v>
      </c>
      <c r="K58" s="449">
        <v>0</v>
      </c>
      <c r="L58" s="449">
        <v>0</v>
      </c>
      <c r="M58" s="449">
        <v>0</v>
      </c>
      <c r="N58" s="449">
        <v>5</v>
      </c>
      <c r="O58" s="449">
        <v>0</v>
      </c>
      <c r="P58" s="449">
        <v>0</v>
      </c>
      <c r="Q58" s="449">
        <v>0</v>
      </c>
      <c r="R58" s="449">
        <v>0</v>
      </c>
      <c r="S58" s="449">
        <v>0</v>
      </c>
      <c r="T58" s="164">
        <v>0</v>
      </c>
      <c r="U58" s="164">
        <v>0</v>
      </c>
      <c r="V58" s="164">
        <v>0</v>
      </c>
      <c r="W58" s="245">
        <f>+C58/B58*100</f>
        <v>16.666666666666664</v>
      </c>
      <c r="X58" s="245">
        <f>(C58+J58+K58+L58)/B58*100</f>
        <v>58.333333333333336</v>
      </c>
      <c r="Y58" s="164">
        <f>SUM(M58+N58+V58)</f>
        <v>5</v>
      </c>
      <c r="Z58" s="246">
        <f t="shared" si="2"/>
        <v>41.66666666666667</v>
      </c>
      <c r="AA58" s="47" t="s">
        <v>243</v>
      </c>
    </row>
    <row r="59" spans="1:27" s="24" customFormat="1" ht="15" customHeight="1">
      <c r="A59" s="47" t="s">
        <v>244</v>
      </c>
      <c r="B59" s="164">
        <v>23</v>
      </c>
      <c r="C59" s="446">
        <v>3</v>
      </c>
      <c r="D59" s="445">
        <v>0</v>
      </c>
      <c r="E59" s="445">
        <v>3</v>
      </c>
      <c r="F59" s="445">
        <v>0</v>
      </c>
      <c r="G59" s="445">
        <v>0</v>
      </c>
      <c r="H59" s="445">
        <v>0</v>
      </c>
      <c r="I59" s="158">
        <v>0</v>
      </c>
      <c r="J59" s="449">
        <v>6</v>
      </c>
      <c r="K59" s="449">
        <v>0</v>
      </c>
      <c r="L59" s="449">
        <v>0</v>
      </c>
      <c r="M59" s="449">
        <v>0</v>
      </c>
      <c r="N59" s="449">
        <v>14</v>
      </c>
      <c r="O59" s="449">
        <v>0</v>
      </c>
      <c r="P59" s="449">
        <v>0</v>
      </c>
      <c r="Q59" s="449">
        <v>0</v>
      </c>
      <c r="R59" s="449">
        <v>0</v>
      </c>
      <c r="S59" s="449">
        <v>0</v>
      </c>
      <c r="T59" s="164">
        <v>0</v>
      </c>
      <c r="U59" s="164">
        <v>0</v>
      </c>
      <c r="V59" s="164">
        <v>0</v>
      </c>
      <c r="W59" s="245">
        <f>+C59/B59*100</f>
        <v>13.043478260869565</v>
      </c>
      <c r="X59" s="245">
        <f>(C59+J59+K59+L59)/B59*100</f>
        <v>39.130434782608695</v>
      </c>
      <c r="Y59" s="164">
        <f>SUM(M59+N59+V59)</f>
        <v>14</v>
      </c>
      <c r="Z59" s="246">
        <f t="shared" si="2"/>
        <v>60.86956521739131</v>
      </c>
      <c r="AA59" s="47" t="s">
        <v>244</v>
      </c>
    </row>
    <row r="60" spans="1:27" s="24" customFormat="1" ht="6" customHeight="1">
      <c r="A60" s="47"/>
      <c r="B60" s="158"/>
      <c r="C60" s="382"/>
      <c r="D60" s="158"/>
      <c r="E60" s="158"/>
      <c r="F60" s="158"/>
      <c r="G60" s="158"/>
      <c r="H60" s="158"/>
      <c r="I60" s="158"/>
      <c r="J60" s="158"/>
      <c r="K60" s="158"/>
      <c r="L60" s="158"/>
      <c r="M60" s="158"/>
      <c r="N60" s="158"/>
      <c r="O60" s="158"/>
      <c r="P60" s="158"/>
      <c r="Q60" s="158"/>
      <c r="R60" s="158"/>
      <c r="S60" s="158"/>
      <c r="T60" s="158"/>
      <c r="U60" s="158"/>
      <c r="V60" s="158"/>
      <c r="W60" s="240"/>
      <c r="X60" s="245"/>
      <c r="Y60" s="158"/>
      <c r="Z60" s="241"/>
      <c r="AA60" s="47"/>
    </row>
    <row r="61" spans="1:27" s="24" customFormat="1" ht="15" customHeight="1">
      <c r="A61" s="248" t="s">
        <v>393</v>
      </c>
      <c r="B61" s="381">
        <f aca="true" t="shared" si="13" ref="B61:V61">B62+B63</f>
        <v>320</v>
      </c>
      <c r="C61" s="443">
        <f t="shared" si="13"/>
        <v>67</v>
      </c>
      <c r="D61" s="447">
        <f t="shared" si="13"/>
        <v>24</v>
      </c>
      <c r="E61" s="444">
        <f t="shared" si="13"/>
        <v>42</v>
      </c>
      <c r="F61" s="444">
        <f t="shared" si="13"/>
        <v>0</v>
      </c>
      <c r="G61" s="444">
        <f t="shared" si="13"/>
        <v>0</v>
      </c>
      <c r="H61" s="444">
        <f t="shared" si="13"/>
        <v>0</v>
      </c>
      <c r="I61" s="444">
        <f t="shared" si="13"/>
        <v>1</v>
      </c>
      <c r="J61" s="381">
        <f t="shared" si="13"/>
        <v>80</v>
      </c>
      <c r="K61" s="381">
        <f t="shared" si="13"/>
        <v>1</v>
      </c>
      <c r="L61" s="381">
        <f t="shared" si="13"/>
        <v>14</v>
      </c>
      <c r="M61" s="381">
        <f t="shared" si="13"/>
        <v>0</v>
      </c>
      <c r="N61" s="381">
        <f t="shared" si="13"/>
        <v>134</v>
      </c>
      <c r="O61" s="381">
        <f t="shared" si="13"/>
        <v>0</v>
      </c>
      <c r="P61" s="381">
        <f t="shared" si="13"/>
        <v>4</v>
      </c>
      <c r="Q61" s="381">
        <f t="shared" si="13"/>
        <v>20</v>
      </c>
      <c r="R61" s="381">
        <f t="shared" si="13"/>
        <v>0</v>
      </c>
      <c r="S61" s="381">
        <f t="shared" si="13"/>
        <v>0</v>
      </c>
      <c r="T61" s="381">
        <f t="shared" si="13"/>
        <v>0</v>
      </c>
      <c r="U61" s="381">
        <f t="shared" si="13"/>
        <v>0</v>
      </c>
      <c r="V61" s="381">
        <f t="shared" si="13"/>
        <v>0</v>
      </c>
      <c r="W61" s="308">
        <f>+C61/B61*100</f>
        <v>20.9375</v>
      </c>
      <c r="X61" s="308">
        <f>(C61+J61+K61+L61)/B61*100</f>
        <v>50.625</v>
      </c>
      <c r="Y61" s="381">
        <f>SUM(Y62:Y63)</f>
        <v>134</v>
      </c>
      <c r="Z61" s="417">
        <f t="shared" si="2"/>
        <v>41.875</v>
      </c>
      <c r="AA61" s="248" t="s">
        <v>255</v>
      </c>
    </row>
    <row r="62" spans="1:27" s="24" customFormat="1" ht="15" customHeight="1">
      <c r="A62" s="47" t="s">
        <v>243</v>
      </c>
      <c r="B62" s="164">
        <v>141</v>
      </c>
      <c r="C62" s="446">
        <v>22</v>
      </c>
      <c r="D62" s="445">
        <v>11</v>
      </c>
      <c r="E62" s="445">
        <v>11</v>
      </c>
      <c r="F62" s="445">
        <v>0</v>
      </c>
      <c r="G62" s="445">
        <v>0</v>
      </c>
      <c r="H62" s="445">
        <v>0</v>
      </c>
      <c r="I62" s="158">
        <v>0</v>
      </c>
      <c r="J62" s="449">
        <v>24</v>
      </c>
      <c r="K62" s="449">
        <v>0</v>
      </c>
      <c r="L62" s="449">
        <v>10</v>
      </c>
      <c r="M62" s="449">
        <v>0</v>
      </c>
      <c r="N62" s="449">
        <v>75</v>
      </c>
      <c r="O62" s="449">
        <v>0</v>
      </c>
      <c r="P62" s="449">
        <v>3</v>
      </c>
      <c r="Q62" s="449">
        <v>7</v>
      </c>
      <c r="R62" s="449">
        <v>0</v>
      </c>
      <c r="S62" s="449">
        <v>0</v>
      </c>
      <c r="T62" s="164">
        <v>0</v>
      </c>
      <c r="U62" s="164">
        <v>0</v>
      </c>
      <c r="V62" s="164">
        <v>0</v>
      </c>
      <c r="W62" s="245">
        <f>+C62/B62*100</f>
        <v>15.602836879432624</v>
      </c>
      <c r="X62" s="245">
        <f>(C62+J62+K62+L62)/B62*100</f>
        <v>39.71631205673759</v>
      </c>
      <c r="Y62" s="164">
        <f>SUM(M62+N62+V62)</f>
        <v>75</v>
      </c>
      <c r="Z62" s="246">
        <f t="shared" si="2"/>
        <v>53.191489361702125</v>
      </c>
      <c r="AA62" s="47" t="s">
        <v>243</v>
      </c>
    </row>
    <row r="63" spans="1:27" s="24" customFormat="1" ht="15" customHeight="1">
      <c r="A63" s="47" t="s">
        <v>244</v>
      </c>
      <c r="B63" s="164">
        <v>179</v>
      </c>
      <c r="C63" s="446">
        <v>45</v>
      </c>
      <c r="D63" s="445">
        <v>13</v>
      </c>
      <c r="E63" s="445">
        <v>31</v>
      </c>
      <c r="F63" s="445">
        <v>0</v>
      </c>
      <c r="G63" s="445">
        <v>0</v>
      </c>
      <c r="H63" s="445">
        <v>0</v>
      </c>
      <c r="I63" s="158">
        <v>1</v>
      </c>
      <c r="J63" s="449">
        <v>56</v>
      </c>
      <c r="K63" s="449">
        <v>1</v>
      </c>
      <c r="L63" s="449">
        <v>4</v>
      </c>
      <c r="M63" s="449">
        <v>0</v>
      </c>
      <c r="N63" s="449">
        <v>59</v>
      </c>
      <c r="O63" s="449">
        <v>0</v>
      </c>
      <c r="P63" s="449">
        <v>1</v>
      </c>
      <c r="Q63" s="449">
        <v>13</v>
      </c>
      <c r="R63" s="449">
        <v>0</v>
      </c>
      <c r="S63" s="449">
        <v>0</v>
      </c>
      <c r="T63" s="164">
        <v>0</v>
      </c>
      <c r="U63" s="164">
        <v>0</v>
      </c>
      <c r="V63" s="164">
        <v>0</v>
      </c>
      <c r="W63" s="245">
        <f>+C63/B63*100</f>
        <v>25.139664804469277</v>
      </c>
      <c r="X63" s="245">
        <f>(C63+J63+K63+L63)/B63*100</f>
        <v>59.217877094972074</v>
      </c>
      <c r="Y63" s="164">
        <f>SUM(M63+N63+V63)</f>
        <v>59</v>
      </c>
      <c r="Z63" s="246">
        <f t="shared" si="2"/>
        <v>32.960893854748605</v>
      </c>
      <c r="AA63" s="47" t="s">
        <v>244</v>
      </c>
    </row>
    <row r="64" spans="1:27" s="24" customFormat="1" ht="6" customHeight="1">
      <c r="A64" s="314"/>
      <c r="B64" s="166"/>
      <c r="C64" s="386"/>
      <c r="D64" s="355"/>
      <c r="E64" s="166"/>
      <c r="F64" s="166"/>
      <c r="G64" s="166"/>
      <c r="H64" s="166"/>
      <c r="I64" s="166"/>
      <c r="J64" s="166"/>
      <c r="K64" s="166"/>
      <c r="L64" s="166"/>
      <c r="M64" s="166"/>
      <c r="N64" s="166"/>
      <c r="O64" s="166"/>
      <c r="P64" s="166"/>
      <c r="Q64" s="166"/>
      <c r="R64" s="166"/>
      <c r="S64" s="166"/>
      <c r="T64" s="166"/>
      <c r="U64" s="166"/>
      <c r="V64" s="166"/>
      <c r="W64" s="315"/>
      <c r="X64" s="243"/>
      <c r="Y64" s="166"/>
      <c r="Z64" s="316"/>
      <c r="AA64" s="314"/>
    </row>
    <row r="65" spans="1:27" s="24" customFormat="1" ht="15" customHeight="1">
      <c r="A65" s="248" t="s">
        <v>254</v>
      </c>
      <c r="B65" s="381">
        <f>B66+B67</f>
        <v>42</v>
      </c>
      <c r="C65" s="443">
        <f aca="true" t="shared" si="14" ref="C65:V65">C66+C67</f>
        <v>37</v>
      </c>
      <c r="D65" s="447">
        <f t="shared" si="14"/>
        <v>37</v>
      </c>
      <c r="E65" s="444">
        <f t="shared" si="14"/>
        <v>0</v>
      </c>
      <c r="F65" s="444">
        <f t="shared" si="14"/>
        <v>0</v>
      </c>
      <c r="G65" s="444">
        <f t="shared" si="14"/>
        <v>0</v>
      </c>
      <c r="H65" s="444">
        <f t="shared" si="14"/>
        <v>0</v>
      </c>
      <c r="I65" s="444">
        <f t="shared" si="14"/>
        <v>0</v>
      </c>
      <c r="J65" s="381">
        <f t="shared" si="14"/>
        <v>0</v>
      </c>
      <c r="K65" s="381">
        <f t="shared" si="14"/>
        <v>5</v>
      </c>
      <c r="L65" s="381">
        <f t="shared" si="14"/>
        <v>0</v>
      </c>
      <c r="M65" s="381">
        <f>+M66+M67</f>
        <v>0</v>
      </c>
      <c r="N65" s="381">
        <f t="shared" si="14"/>
        <v>0</v>
      </c>
      <c r="O65" s="381">
        <f t="shared" si="14"/>
        <v>0</v>
      </c>
      <c r="P65" s="381">
        <f t="shared" si="14"/>
        <v>0</v>
      </c>
      <c r="Q65" s="381">
        <f t="shared" si="14"/>
        <v>0</v>
      </c>
      <c r="R65" s="381">
        <f t="shared" si="14"/>
        <v>0</v>
      </c>
      <c r="S65" s="381">
        <f t="shared" si="14"/>
        <v>0</v>
      </c>
      <c r="T65" s="381">
        <f t="shared" si="14"/>
        <v>0</v>
      </c>
      <c r="U65" s="381">
        <f t="shared" si="14"/>
        <v>0</v>
      </c>
      <c r="V65" s="381">
        <f t="shared" si="14"/>
        <v>0</v>
      </c>
      <c r="W65" s="418">
        <f>+C65/B65*100</f>
        <v>88.09523809523809</v>
      </c>
      <c r="X65" s="418">
        <f>(C65+J65+K65+L65)/B65*100</f>
        <v>100</v>
      </c>
      <c r="Y65" s="381">
        <f>SUM(Y66:Y67)</f>
        <v>0</v>
      </c>
      <c r="Z65" s="381">
        <v>0</v>
      </c>
      <c r="AA65" s="248" t="s">
        <v>254</v>
      </c>
    </row>
    <row r="66" spans="1:27" s="24" customFormat="1" ht="15" customHeight="1">
      <c r="A66" s="47" t="s">
        <v>243</v>
      </c>
      <c r="B66" s="164">
        <v>26</v>
      </c>
      <c r="C66" s="446">
        <v>23</v>
      </c>
      <c r="D66" s="445">
        <v>23</v>
      </c>
      <c r="E66" s="445">
        <v>0</v>
      </c>
      <c r="F66" s="445">
        <v>0</v>
      </c>
      <c r="G66" s="445">
        <v>0</v>
      </c>
      <c r="H66" s="445">
        <v>0</v>
      </c>
      <c r="I66" s="158">
        <v>0</v>
      </c>
      <c r="J66" s="449">
        <v>0</v>
      </c>
      <c r="K66" s="449">
        <v>3</v>
      </c>
      <c r="L66" s="449">
        <v>0</v>
      </c>
      <c r="M66" s="449">
        <v>0</v>
      </c>
      <c r="N66" s="449">
        <v>0</v>
      </c>
      <c r="O66" s="449">
        <v>0</v>
      </c>
      <c r="P66" s="449">
        <v>0</v>
      </c>
      <c r="Q66" s="449">
        <v>0</v>
      </c>
      <c r="R66" s="449">
        <v>0</v>
      </c>
      <c r="S66" s="449">
        <v>0</v>
      </c>
      <c r="T66" s="164">
        <v>0</v>
      </c>
      <c r="U66" s="164">
        <v>0</v>
      </c>
      <c r="V66" s="164">
        <v>0</v>
      </c>
      <c r="W66" s="245">
        <f>+C66/B66*100</f>
        <v>88.46153846153845</v>
      </c>
      <c r="X66" s="245">
        <f>(C66+J66+K66+L66)/B66*100</f>
        <v>100</v>
      </c>
      <c r="Y66" s="164">
        <f>SUM(M66+N66+V66)</f>
        <v>0</v>
      </c>
      <c r="Z66" s="164">
        <v>0</v>
      </c>
      <c r="AA66" s="47" t="s">
        <v>243</v>
      </c>
    </row>
    <row r="67" spans="1:27" s="24" customFormat="1" ht="15" customHeight="1">
      <c r="A67" s="47" t="s">
        <v>244</v>
      </c>
      <c r="B67" s="164">
        <v>16</v>
      </c>
      <c r="C67" s="446">
        <v>14</v>
      </c>
      <c r="D67" s="445">
        <v>14</v>
      </c>
      <c r="E67" s="445">
        <v>0</v>
      </c>
      <c r="F67" s="445">
        <v>0</v>
      </c>
      <c r="G67" s="445">
        <v>0</v>
      </c>
      <c r="H67" s="445">
        <v>0</v>
      </c>
      <c r="I67" s="158">
        <v>0</v>
      </c>
      <c r="J67" s="449">
        <v>0</v>
      </c>
      <c r="K67" s="449">
        <v>2</v>
      </c>
      <c r="L67" s="449">
        <v>0</v>
      </c>
      <c r="M67" s="449">
        <v>0</v>
      </c>
      <c r="N67" s="449">
        <v>0</v>
      </c>
      <c r="O67" s="449">
        <v>0</v>
      </c>
      <c r="P67" s="449">
        <v>0</v>
      </c>
      <c r="Q67" s="449">
        <v>0</v>
      </c>
      <c r="R67" s="449">
        <v>0</v>
      </c>
      <c r="S67" s="449">
        <v>0</v>
      </c>
      <c r="T67" s="164">
        <v>0</v>
      </c>
      <c r="U67" s="164">
        <v>0</v>
      </c>
      <c r="V67" s="164">
        <v>0</v>
      </c>
      <c r="W67" s="245">
        <f>+C67/B67*100</f>
        <v>87.5</v>
      </c>
      <c r="X67" s="245">
        <f>(C67+J67+K67+L67)/B67*100</f>
        <v>100</v>
      </c>
      <c r="Y67" s="164">
        <f>SUM(M67+N67+V67)</f>
        <v>0</v>
      </c>
      <c r="Z67" s="164">
        <v>0</v>
      </c>
      <c r="AA67" s="47" t="s">
        <v>244</v>
      </c>
    </row>
    <row r="68" spans="1:27" s="24" customFormat="1" ht="4.5" customHeight="1">
      <c r="A68" s="249"/>
      <c r="B68" s="250"/>
      <c r="C68" s="250"/>
      <c r="D68" s="251"/>
      <c r="E68" s="251"/>
      <c r="F68" s="251"/>
      <c r="G68" s="251"/>
      <c r="H68" s="251"/>
      <c r="I68" s="251"/>
      <c r="J68" s="251"/>
      <c r="K68" s="251"/>
      <c r="L68" s="251"/>
      <c r="M68" s="251"/>
      <c r="N68" s="251"/>
      <c r="O68" s="251"/>
      <c r="P68" s="251"/>
      <c r="Q68" s="251"/>
      <c r="R68" s="251"/>
      <c r="S68" s="251"/>
      <c r="T68" s="251"/>
      <c r="U68" s="251"/>
      <c r="V68" s="251"/>
      <c r="W68" s="252"/>
      <c r="X68" s="252"/>
      <c r="Y68" s="251"/>
      <c r="Z68" s="253"/>
      <c r="AA68" s="37"/>
    </row>
    <row r="69" spans="1:27" ht="12.75">
      <c r="A69" s="221" t="s">
        <v>493</v>
      </c>
      <c r="B69" s="254"/>
      <c r="C69" s="255"/>
      <c r="D69" s="255"/>
      <c r="E69" s="255"/>
      <c r="AA69" s="256"/>
    </row>
    <row r="70" spans="1:27" ht="12.75">
      <c r="A70" s="221" t="s">
        <v>494</v>
      </c>
      <c r="Q70" s="32" t="s">
        <v>256</v>
      </c>
      <c r="AA70" s="257"/>
    </row>
    <row r="71" spans="1:27" ht="12.75">
      <c r="A71" s="221" t="s">
        <v>495</v>
      </c>
      <c r="AA71" s="257"/>
    </row>
    <row r="72" spans="1:12" ht="12.75">
      <c r="A72" s="558" t="s">
        <v>514</v>
      </c>
      <c r="B72" s="559"/>
      <c r="C72" s="559"/>
      <c r="D72" s="559"/>
      <c r="E72" s="559"/>
      <c r="F72" s="559"/>
      <c r="G72" s="559"/>
      <c r="H72" s="559"/>
      <c r="I72" s="559"/>
      <c r="J72" s="559"/>
      <c r="K72" s="559"/>
      <c r="L72" s="559"/>
    </row>
    <row r="73" spans="1:12" ht="12.75">
      <c r="A73" s="559"/>
      <c r="B73" s="559"/>
      <c r="C73" s="559"/>
      <c r="D73" s="559"/>
      <c r="E73" s="559"/>
      <c r="F73" s="559"/>
      <c r="G73" s="559"/>
      <c r="H73" s="559"/>
      <c r="I73" s="559"/>
      <c r="J73" s="559"/>
      <c r="K73" s="559"/>
      <c r="L73" s="559"/>
    </row>
    <row r="74" ht="12.75">
      <c r="A74" s="221" t="s">
        <v>496</v>
      </c>
    </row>
  </sheetData>
  <sheetProtection/>
  <mergeCells count="16">
    <mergeCell ref="P4:P7"/>
    <mergeCell ref="S3:U4"/>
    <mergeCell ref="F4:F7"/>
    <mergeCell ref="S5:S7"/>
    <mergeCell ref="T5:T7"/>
    <mergeCell ref="U5:U7"/>
    <mergeCell ref="A1:K1"/>
    <mergeCell ref="M1:AA1"/>
    <mergeCell ref="A72:L73"/>
    <mergeCell ref="V3:V7"/>
    <mergeCell ref="X5:X7"/>
    <mergeCell ref="N4:O4"/>
    <mergeCell ref="M3:P3"/>
    <mergeCell ref="G6:G7"/>
    <mergeCell ref="N5:N7"/>
    <mergeCell ref="O5:O7"/>
  </mergeCells>
  <printOptions/>
  <pageMargins left="0.7874015748031497" right="0.7874015748031497" top="0.984251968503937" bottom="0.984251968503937" header="0.5118110236220472" footer="0.5118110236220472"/>
  <pageSetup horizontalDpi="600" verticalDpi="600" orientation="portrait" paperSize="9" scale="72" r:id="rId2"/>
  <ignoredErrors>
    <ignoredError sqref="M65"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cp:lastModifiedBy>
  <cp:lastPrinted>2020-12-04T06:20:09Z</cp:lastPrinted>
  <dcterms:created xsi:type="dcterms:W3CDTF">2004-01-23T06:24:16Z</dcterms:created>
  <dcterms:modified xsi:type="dcterms:W3CDTF">2023-02-17T06:55:06Z</dcterms:modified>
  <cp:category/>
  <cp:version/>
  <cp:contentType/>
  <cp:contentStatus/>
</cp:coreProperties>
</file>