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5_岩美町\"/>
    </mc:Choice>
  </mc:AlternateContent>
  <workbookProtection workbookAlgorithmName="SHA-512" workbookHashValue="I6+nVgyrkrXdGaNpFTOYXxwt7ehAeSw7alW2PFePhke6+AluQ33RLjgoiSOQJnyYWn87XQ/UcG+uPvMze5gAXg==" workbookSaltValue="5k8qVDopKTQ4+C2GhgUadw==" workbookSpinCount="100000" lockStructure="1"/>
  <bookViews>
    <workbookView xWindow="-108" yWindow="-108" windowWidth="23256" windowHeight="12456"/>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P10" i="4"/>
  <c r="I10" i="4"/>
  <c r="AT8" i="4"/>
  <c r="AL8" i="4"/>
  <c r="W8" i="4"/>
  <c r="P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<sst xmlns="http://schemas.openxmlformats.org/spreadsheetml/2006/main" count="236" uniqueCount="117">
  <si>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</si>
  <si>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</si>
  <si>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</si>
  <si>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</si>
  <si>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</si>
  <si>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</si>
  <si>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</si>
  <si>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</si>
  <si>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</si>
  <si>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</si>
  <si>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</si>
  <si>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</si>
  <si>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</si>
  <si>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</si>
  <si>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</si>
  <si>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</si>
  <si>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</si>
  <si>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</si>
  <si>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</si>
  <si>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</si>
  <si>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</si>
  <si>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</si>
  <si>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</si>
  <si>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</si>
  <si>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</si>
  <si>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</si>
  <si>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</si>
  <si>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</si>
  <si>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</si>
  <si>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</si>
  <si>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</si>
  <si>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</si>
  <si>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</si>
  <si>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</si>
  <si>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</si>
  <si>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</si>
  <si>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</si>
  <si>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</si>
  <si>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</si>
  <si>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</si>
  <si>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</si>
  <si>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</si>
  <si>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</si>
  <si>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</si>
  <si>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</si>
  <si>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</si>
  <si>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</si>
  <si>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</si>
  <si>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</si>
  <si>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</si>
  <si>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</si>
  <si>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</si>
  <si>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</si>
  <si>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</si>
  <si>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</si>
  <si>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</si>
  <si>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</si>
  <si>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</si>
  <si>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</si>
  <si>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</si>
  <si>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</si>
  <si>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</si>
  <si>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</si>
  <si>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</si>
  <si>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</si>
  <si>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</si>
  <si>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</si>
  <si>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</si>
  <si>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</si>
  <si>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</si>
  <si>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</si>
  <si>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</si>
  <si>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</si>
  <si>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</si>
  <si>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</si>
  <si>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</si>
  <si>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</si>
  <si>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</si>
  <si>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</si>
  <si>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</si>
  <si>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</si>
  <si>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</si>
  <si>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</si>
  <si>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</si>
  <si>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</si>
  <si>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</si>
  <si>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</si>
  <si>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</si>
  <si>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</si>
  <si>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</si>
  <si>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</si>
  <si>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</si>
  <si>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</si>
  <si>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</si>
  <si>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</si>
  <si>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</si>
  <si>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</si>
  <si>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</si>
  <si>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</si>
  <si>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</si>
  <si>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</si>
  <si>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</si>
  <si>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</si>
  <si>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</si>
  <si>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</si>
  <si>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</si>
  <si>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</si>
  <si>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</si>
  <si>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</si>
  <si>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</si>
  <si>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</si>
  <si>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</si>
  <si>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</si>
  <si>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</si>
  <si>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本町の下水道使用料は高い水準にありますが、使用料のみで汚水処理経費を賄えない状況にあり一般会計の負担が大きくなっているため、資本費平準化債の借入により公債費負担の平準化を図っています。
　今後は、汚水処理施設の見直しを含めた検討を行うことが課題となっています。</t>
    <phoneticPr fontId="4"/>
  </si>
  <si>
    <t>　網代地区が平成元年に、東地区が平成12年に、田後地区が平成16年にそれぞれ供用開始しました。
　現在のところいずれの処理区も老朽化による管渠の異常はみられませんが、マンホールポンプの更新時期が到来しています。
　東地区の処理場については、機械設備の更新時期を迎えます。
　今後、中期的には計画的なマンホールポンプの更新と管渠の適切な点検を行い、長期的には施設の更新時期を見極めて計画していくことが必要となります。</t>
    <phoneticPr fontId="4"/>
  </si>
  <si>
    <t>　①収益的収支比率：総収益の減、事業費用の増額により0.53pt減少しました。
　④企業債残高対事業規模比率：平成30年度の正しい数値は「443.22％」となります。使用料は前年度より微減となりました、起債残高の減少により8.93pt減少しました。
　⑤経費回収率：使用料、汚水処理費が減少し、1.47pt減少する結果となりました。
　⑥汚水処理原価：汚水処理費、有収水量が減少し、7.71円増加しました。
　⑦施設利用率：平均処理水量が増加し、11.03pt増加しました。
　後述の水洗化率も含め、規模に合わせた汚水処理を検討する必要があります。
　⑧水洗化率：人口減少しているが、毎年ほぼ横ばい状態となっています。</t>
    <rPh sb="10" eb="13">
      <t>ソウシュウエキ</t>
    </rPh>
    <rPh sb="14" eb="15">
      <t>ゲン</t>
    </rPh>
    <rPh sb="16" eb="20">
      <t>ジギョウヒヨウ</t>
    </rPh>
    <rPh sb="21" eb="23">
      <t>ゾウガク</t>
    </rPh>
    <rPh sb="32" eb="34">
      <t>ゲンショウ</t>
    </rPh>
    <rPh sb="117" eb="119">
      <t>ゲンショウ</t>
    </rPh>
    <rPh sb="143" eb="145">
      <t>ゲンショウ</t>
    </rPh>
    <rPh sb="153" eb="155">
      <t>ゲンショウ</t>
    </rPh>
    <rPh sb="176" eb="181">
      <t>オスイショリヒ</t>
    </rPh>
    <rPh sb="196" eb="198">
      <t>ゾウカ</t>
    </rPh>
    <rPh sb="212" eb="216">
      <t>ヘイキンショリ</t>
    </rPh>
    <rPh sb="216" eb="217">
      <t>スイ</t>
    </rPh>
    <rPh sb="217" eb="218">
      <t>リョウ</t>
    </rPh>
    <rPh sb="219" eb="221">
      <t>ゾウカ</t>
    </rPh>
    <rPh sb="230" eb="23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</si>
</sst>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C9-4B4E-BD31-5F62ABA08E6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0.02</c:v>
                </c:pt>
                <c:pt idx="1">
                  <c:v>0</c:v>
                </c:pt>
                <c:pt idx="2" formatCode="#,##0.00;&quot;△&quot;#,##0.00;&quot;-&quot;">
                  <c:v>0.01</c:v>
                </c:pt>
                <c:pt idx="3">
                  <c:v>0</c:v>
                </c:pt>
                <c:pt idx="4" formatCode="#,##0.00;&quot;△&quot;#,##0.00;&quot;-&quot;">
                  <c:v>0.02</c:v>
                </c:pt>
              </c:numCache>
            </c:numRef>
          </c:val>
          <c:smooth val="0"/>
          <c:extLst>
            <c:ext xmlns:c16="http://schemas.microsoft.com/office/drawing/2014/chart" uri="{C3380CC4-5D6E-409C-BE32-E72D297353CC}">
              <c16:uniqueId val="{00000001-6FC9-4B4E-BD31-5F62ABA08E6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27</c:v>
                </c:pt>
                <c:pt idx="1">
                  <c:v>27</c:v>
                </c:pt>
                <c:pt idx="2">
                  <c:v>25.48</c:v>
                </c:pt>
                <c:pt idx="3">
                  <c:v>24.14</c:v>
                </c:pt>
                <c:pt idx="4">
                  <c:v>35.17</c:v>
                </c:pt>
              </c:numCache>
            </c:numRef>
          </c:val>
          <c:extLst>
            <c:ext xmlns:c16="http://schemas.microsoft.com/office/drawing/2014/chart" uri="{C3380CC4-5D6E-409C-BE32-E72D297353CC}">
              <c16:uniqueId val="{00000000-2A00-4958-990E-5F1E44F4EA3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39.130000000000003</c:v>
                </c:pt>
                <c:pt idx="2">
                  <c:v>40.29</c:v>
                </c:pt>
                <c:pt idx="3">
                  <c:v>40.11</c:v>
                </c:pt>
                <c:pt idx="4">
                  <c:v>37.67</c:v>
                </c:pt>
              </c:numCache>
            </c:numRef>
          </c:val>
          <c:smooth val="0"/>
          <c:extLst>
            <c:ext xmlns:c16="http://schemas.microsoft.com/office/drawing/2014/chart" uri="{C3380CC4-5D6E-409C-BE32-E72D297353CC}">
              <c16:uniqueId val="{00000001-2A00-4958-990E-5F1E44F4EA3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95.05</c:v>
                </c:pt>
                <c:pt idx="1">
                  <c:v>95.36</c:v>
                </c:pt>
                <c:pt idx="2">
                  <c:v>95.48</c:v>
                </c:pt>
                <c:pt idx="3">
                  <c:v>95.51</c:v>
                </c:pt>
                <c:pt idx="4">
                  <c:v>96.02</c:v>
                </c:pt>
              </c:numCache>
            </c:numRef>
          </c:val>
          <c:extLst>
            <c:ext xmlns:c16="http://schemas.microsoft.com/office/drawing/2014/chart" uri="{C3380CC4-5D6E-409C-BE32-E72D297353CC}">
              <c16:uniqueId val="{00000000-1211-4555-9004-894E647EEBB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86.33</c:v>
                </c:pt>
                <c:pt idx="2">
                  <c:v>87.49</c:v>
                </c:pt>
                <c:pt idx="3">
                  <c:v>87.61</c:v>
                </c:pt>
                <c:pt idx="4">
                  <c:v>87.94</c:v>
                </c:pt>
              </c:numCache>
            </c:numRef>
          </c:val>
          <c:smooth val="0"/>
          <c:extLst>
            <c:ext xmlns:c16="http://schemas.microsoft.com/office/drawing/2014/chart" uri="{C3380CC4-5D6E-409C-BE32-E72D297353CC}">
              <c16:uniqueId val="{00000001-1211-4555-9004-894E647EEBB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82.84</c:v>
                </c:pt>
                <c:pt idx="1">
                  <c:v>80.23</c:v>
                </c:pt>
                <c:pt idx="2">
                  <c:v>83.41</c:v>
                </c:pt>
                <c:pt idx="3">
                  <c:v>82.63</c:v>
                </c:pt>
                <c:pt idx="4">
                  <c:v>82.1</c:v>
                </c:pt>
              </c:numCache>
            </c:numRef>
          </c:val>
          <c:extLst>
            <c:ext xmlns:c16="http://schemas.microsoft.com/office/drawing/2014/chart" uri="{C3380CC4-5D6E-409C-BE32-E72D297353CC}">
              <c16:uniqueId val="{00000000-1875-4868-986A-5D7936FE35B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75-4868-986A-5D7936FE35B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D3-4229-A326-C436E2F1AA4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D3-4229-A326-C436E2F1AA4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C4-4088-8890-77E948008A5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C4-4088-8890-77E948008A5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05-4578-80DC-3C2AC16F2EF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05-4578-80DC-3C2AC16F2EF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19-4F8F-8067-C67E79E56CB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19-4F8F-8067-C67E79E56CB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1210.6400000000001</c:v>
                </c:pt>
                <c:pt idx="1">
                  <c:v>450.92</c:v>
                </c:pt>
                <c:pt idx="2">
                  <c:v>430.6</c:v>
                </c:pt>
                <c:pt idx="3">
                  <c:v>322.95</c:v>
                </c:pt>
                <c:pt idx="4">
                  <c:v>314.02</c:v>
                </c:pt>
              </c:numCache>
            </c:numRef>
          </c:val>
          <c:extLst>
            <c:ext xmlns:c16="http://schemas.microsoft.com/office/drawing/2014/chart" uri="{C3380CC4-5D6E-409C-BE32-E72D297353CC}">
              <c16:uniqueId val="{00000000-213B-4F45-8508-FE8896FF7BE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641.42999999999995</c:v>
                </c:pt>
                <c:pt idx="2">
                  <c:v>807.81</c:v>
                </c:pt>
                <c:pt idx="3">
                  <c:v>733.23</c:v>
                </c:pt>
                <c:pt idx="4">
                  <c:v>607.88</c:v>
                </c:pt>
              </c:numCache>
            </c:numRef>
          </c:val>
          <c:smooth val="0"/>
          <c:extLst>
            <c:ext xmlns:c16="http://schemas.microsoft.com/office/drawing/2014/chart" uri="{C3380CC4-5D6E-409C-BE32-E72D297353CC}">
              <c16:uniqueId val="{00000001-213B-4F45-8508-FE8896FF7BE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74.39</c:v>
                </c:pt>
                <c:pt idx="1">
                  <c:v>71.260000000000005</c:v>
                </c:pt>
                <c:pt idx="2">
                  <c:v>72.290000000000006</c:v>
                </c:pt>
                <c:pt idx="3">
                  <c:v>74.41</c:v>
                </c:pt>
                <c:pt idx="4">
                  <c:v>72.94</c:v>
                </c:pt>
              </c:numCache>
            </c:numRef>
          </c:val>
          <c:extLst>
            <c:ext xmlns:c16="http://schemas.microsoft.com/office/drawing/2014/chart" uri="{C3380CC4-5D6E-409C-BE32-E72D297353CC}">
              <c16:uniqueId val="{00000000-37C8-4422-BEBD-56F8FF1F1A5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56.93</c:v>
                </c:pt>
                <c:pt idx="2">
                  <c:v>49.44</c:v>
                </c:pt>
                <c:pt idx="3">
                  <c:v>54.39</c:v>
                </c:pt>
                <c:pt idx="4">
                  <c:v>48.98</c:v>
                </c:pt>
              </c:numCache>
            </c:numRef>
          </c:val>
          <c:smooth val="0"/>
          <c:extLst>
            <c:ext xmlns:c16="http://schemas.microsoft.com/office/drawing/2014/chart" uri="{C3380CC4-5D6E-409C-BE32-E72D297353CC}">
              <c16:uniqueId val="{00000001-37C8-4422-BEBD-56F8FF1F1A5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321.74</c:v>
                </c:pt>
                <c:pt idx="1">
                  <c:v>347.72</c:v>
                </c:pt>
                <c:pt idx="2">
                  <c:v>346.92</c:v>
                </c:pt>
                <c:pt idx="3">
                  <c:v>339.51</c:v>
                </c:pt>
                <c:pt idx="4">
                  <c:v>347.22</c:v>
                </c:pt>
              </c:numCache>
            </c:numRef>
          </c:val>
          <c:extLst>
            <c:ext xmlns:c16="http://schemas.microsoft.com/office/drawing/2014/chart" uri="{C3380CC4-5D6E-409C-BE32-E72D297353CC}">
              <c16:uniqueId val="{00000000-27AB-4ED0-9350-97CBE8C3265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300.17</c:v>
                </c:pt>
                <c:pt idx="2">
                  <c:v>343.49</c:v>
                </c:pt>
                <c:pt idx="3">
                  <c:v>318.06</c:v>
                </c:pt>
                <c:pt idx="4">
                  <c:v>362.51</c:v>
                </c:pt>
              </c:numCache>
            </c:numRef>
          </c:val>
          <c:smooth val="0"/>
          <c:extLst>
            <c:ext xmlns:c16="http://schemas.microsoft.com/office/drawing/2014/chart" uri="{C3380CC4-5D6E-409C-BE32-E72D297353CC}">
              <c16:uniqueId val="{00000001-27AB-4ED0-9350-97CBE8C3265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岩美町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H1</v>
      </c>
      <c r="X8" s="40"/>
      <c r="Y8" s="40"/>
      <c r="Z8" s="40"/>
      <c r="AA8" s="40"/>
      <c r="AB8" s="40"/>
      <c r="AC8" s="40"/>
      <c r="AD8" s="41" t="str">
        <f>データ!$M$6</f>
        <v>非設置</v>
      </c>
      <c r="AE8" s="41"/>
      <c r="AF8" s="41"/>
      <c r="AG8" s="41"/>
      <c r="AH8" s="41"/>
      <c r="AI8" s="41"/>
      <c r="AJ8" s="41"/>
      <c r="AK8" s="3"/>
      <c r="AL8" s="42">
        <f>データ!S6</f>
        <v>11000</v>
      </c>
      <c r="AM8" s="42"/>
      <c r="AN8" s="42"/>
      <c r="AO8" s="42"/>
      <c r="AP8" s="42"/>
      <c r="AQ8" s="42"/>
      <c r="AR8" s="42"/>
      <c r="AS8" s="42"/>
      <c r="AT8" s="35">
        <f>データ!T6</f>
        <v>122.31</v>
      </c>
      <c r="AU8" s="35"/>
      <c r="AV8" s="35"/>
      <c r="AW8" s="35"/>
      <c r="AX8" s="35"/>
      <c r="AY8" s="35"/>
      <c r="AZ8" s="35"/>
      <c r="BA8" s="35"/>
      <c r="BB8" s="35">
        <f>データ!U6</f>
        <v>89.94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12.61</v>
      </c>
      <c r="Q10" s="35"/>
      <c r="R10" s="35"/>
      <c r="S10" s="35"/>
      <c r="T10" s="35"/>
      <c r="U10" s="35"/>
      <c r="V10" s="35"/>
      <c r="W10" s="35">
        <f>データ!Q6</f>
        <v>269.64999999999998</v>
      </c>
      <c r="X10" s="35"/>
      <c r="Y10" s="35"/>
      <c r="Z10" s="35"/>
      <c r="AA10" s="35"/>
      <c r="AB10" s="35"/>
      <c r="AC10" s="35"/>
      <c r="AD10" s="42">
        <f>データ!R6</f>
        <v>4708</v>
      </c>
      <c r="AE10" s="42"/>
      <c r="AF10" s="42"/>
      <c r="AG10" s="42"/>
      <c r="AH10" s="42"/>
      <c r="AI10" s="42"/>
      <c r="AJ10" s="42"/>
      <c r="AK10" s="2"/>
      <c r="AL10" s="42">
        <f>データ!V6</f>
        <v>1381</v>
      </c>
      <c r="AM10" s="42"/>
      <c r="AN10" s="42"/>
      <c r="AO10" s="42"/>
      <c r="AP10" s="42"/>
      <c r="AQ10" s="42"/>
      <c r="AR10" s="42"/>
      <c r="AS10" s="42"/>
      <c r="AT10" s="35">
        <f>データ!W6</f>
        <v>0.51</v>
      </c>
      <c r="AU10" s="35"/>
      <c r="AV10" s="35"/>
      <c r="AW10" s="35"/>
      <c r="AX10" s="35"/>
      <c r="AY10" s="35"/>
      <c r="AZ10" s="35"/>
      <c r="BA10" s="35"/>
      <c r="BB10" s="35">
        <f>データ!X6</f>
        <v>2707.84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43</v>
      </c>
      <c r="N86" s="12" t="s">
        <v>43</v>
      </c>
      <c r="O86" s="12" t="str">
        <f>データ!EO6</f>
        <v>【0.01】</v>
      </c>
    </row>
  </sheetData>
  <sheetProtection algorithmName="SHA-512" hashValue="Lg82u4XSEvx1s1Y9eHfT3/yqNDiP2UIoQ4zJ7fNOH0CxM+eSWjxfKLH7G18D1xVfBtbm4BBcDcN6XpHd1IMQtQ==" saltValue="AeXScVpYO/TwBl71bsjj4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2">
      <c r="A6" s="14" t="s">
        <v>95</v>
      </c>
      <c r="B6" s="19">
        <f>B7</f>
        <v>2022</v>
      </c>
      <c r="C6" s="19">
        <f t="shared" ref="C6:X6" si="3">C7</f>
        <v>313025</v>
      </c>
      <c r="D6" s="19">
        <f t="shared" si="3"/>
        <v>47</v>
      </c>
      <c r="E6" s="19">
        <f t="shared" si="3"/>
        <v>17</v>
      </c>
      <c r="F6" s="19">
        <f t="shared" si="3"/>
        <v>6</v>
      </c>
      <c r="G6" s="19">
        <f t="shared" si="3"/>
        <v>0</v>
      </c>
      <c r="H6" s="19" t="str">
        <f t="shared" si="3"/>
        <v>鳥取県　岩美町</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12.61</v>
      </c>
      <c r="Q6" s="20">
        <f t="shared" si="3"/>
        <v>269.64999999999998</v>
      </c>
      <c r="R6" s="20">
        <f t="shared" si="3"/>
        <v>4708</v>
      </c>
      <c r="S6" s="20">
        <f t="shared" si="3"/>
        <v>11000</v>
      </c>
      <c r="T6" s="20">
        <f t="shared" si="3"/>
        <v>122.31</v>
      </c>
      <c r="U6" s="20">
        <f t="shared" si="3"/>
        <v>89.94</v>
      </c>
      <c r="V6" s="20">
        <f t="shared" si="3"/>
        <v>1381</v>
      </c>
      <c r="W6" s="20">
        <f t="shared" si="3"/>
        <v>0.51</v>
      </c>
      <c r="X6" s="20">
        <f t="shared" si="3"/>
        <v>2707.84</v>
      </c>
      <c r="Y6" s="21">
        <f>IF(Y7="",NA(),Y7)</f>
        <v>82.84</v>
      </c>
      <c r="Z6" s="21">
        <f t="shared" ref="Z6:AH6" si="4">IF(Z7="",NA(),Z7)</f>
        <v>80.23</v>
      </c>
      <c r="AA6" s="21">
        <f t="shared" si="4"/>
        <v>83.41</v>
      </c>
      <c r="AB6" s="21">
        <f t="shared" si="4"/>
        <v>82.63</v>
      </c>
      <c r="AC6" s="21">
        <f t="shared" si="4"/>
        <v>82.1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1210.6400000000001</v>
      </c>
      <c r="BG6" s="21">
        <f t="shared" ref="BG6:BO6" si="7">IF(BG7="",NA(),BG7)</f>
        <v>450.92</v>
      </c>
      <c r="BH6" s="21">
        <f t="shared" si="7"/>
        <v>430.6</v>
      </c>
      <c r="BI6" s="21">
        <f t="shared" si="7"/>
        <v>322.95</v>
      </c>
      <c r="BJ6" s="21">
        <f t="shared" si="7"/>
        <v>314.02</v>
      </c>
      <c r="BK6" s="21">
        <f t="shared" si="7"/>
        <v>1006.65</v>
      </c>
      <c r="BL6" s="21">
        <f t="shared" si="7"/>
        <v>641.42999999999995</v>
      </c>
      <c r="BM6" s="21">
        <f t="shared" si="7"/>
        <v>807.81</v>
      </c>
      <c r="BN6" s="21">
        <f t="shared" si="7"/>
        <v>733.23</v>
      </c>
      <c r="BO6" s="21">
        <f t="shared" si="7"/>
        <v>607.88</v>
      </c>
      <c r="BP6" s="20" t="str">
        <f>IF(BP7="","",IF(BP7="-","【-】","【"&amp;SUBSTITUTE(TEXT(BP7,"#,##0.00"),"-","△")&amp;"】"))</f>
        <v>【1,078.44】</v>
      </c>
      <c r="BQ6" s="21">
        <f>IF(BQ7="",NA(),BQ7)</f>
        <v>74.39</v>
      </c>
      <c r="BR6" s="21">
        <f t="shared" ref="BR6:BZ6" si="8">IF(BR7="",NA(),BR7)</f>
        <v>71.260000000000005</v>
      </c>
      <c r="BS6" s="21">
        <f t="shared" si="8"/>
        <v>72.290000000000006</v>
      </c>
      <c r="BT6" s="21">
        <f t="shared" si="8"/>
        <v>74.41</v>
      </c>
      <c r="BU6" s="21">
        <f t="shared" si="8"/>
        <v>72.94</v>
      </c>
      <c r="BV6" s="21">
        <f t="shared" si="8"/>
        <v>43.43</v>
      </c>
      <c r="BW6" s="21">
        <f t="shared" si="8"/>
        <v>56.93</v>
      </c>
      <c r="BX6" s="21">
        <f t="shared" si="8"/>
        <v>49.44</v>
      </c>
      <c r="BY6" s="21">
        <f t="shared" si="8"/>
        <v>54.39</v>
      </c>
      <c r="BZ6" s="21">
        <f t="shared" si="8"/>
        <v>48.98</v>
      </c>
      <c r="CA6" s="20" t="str">
        <f>IF(CA7="","",IF(CA7="-","【-】","【"&amp;SUBSTITUTE(TEXT(CA7,"#,##0.00"),"-","△")&amp;"】"))</f>
        <v>【41.91】</v>
      </c>
      <c r="CB6" s="21">
        <f>IF(CB7="",NA(),CB7)</f>
        <v>321.74</v>
      </c>
      <c r="CC6" s="21">
        <f t="shared" ref="CC6:CK6" si="9">IF(CC7="",NA(),CC7)</f>
        <v>347.72</v>
      </c>
      <c r="CD6" s="21">
        <f t="shared" si="9"/>
        <v>346.92</v>
      </c>
      <c r="CE6" s="21">
        <f t="shared" si="9"/>
        <v>339.51</v>
      </c>
      <c r="CF6" s="21">
        <f t="shared" si="9"/>
        <v>347.22</v>
      </c>
      <c r="CG6" s="21">
        <f t="shared" si="9"/>
        <v>400.44</v>
      </c>
      <c r="CH6" s="21">
        <f t="shared" si="9"/>
        <v>300.17</v>
      </c>
      <c r="CI6" s="21">
        <f t="shared" si="9"/>
        <v>343.49</v>
      </c>
      <c r="CJ6" s="21">
        <f t="shared" si="9"/>
        <v>318.06</v>
      </c>
      <c r="CK6" s="21">
        <f t="shared" si="9"/>
        <v>362.51</v>
      </c>
      <c r="CL6" s="20" t="str">
        <f>IF(CL7="","",IF(CL7="-","【-】","【"&amp;SUBSTITUTE(TEXT(CL7,"#,##0.00"),"-","△")&amp;"】"))</f>
        <v>【420.17】</v>
      </c>
      <c r="CM6" s="21">
        <f>IF(CM7="",NA(),CM7)</f>
        <v>27</v>
      </c>
      <c r="CN6" s="21">
        <f t="shared" ref="CN6:CV6" si="10">IF(CN7="",NA(),CN7)</f>
        <v>27</v>
      </c>
      <c r="CO6" s="21">
        <f t="shared" si="10"/>
        <v>25.48</v>
      </c>
      <c r="CP6" s="21">
        <f t="shared" si="10"/>
        <v>24.14</v>
      </c>
      <c r="CQ6" s="21">
        <f t="shared" si="10"/>
        <v>35.17</v>
      </c>
      <c r="CR6" s="21">
        <f t="shared" si="10"/>
        <v>32.229999999999997</v>
      </c>
      <c r="CS6" s="21">
        <f t="shared" si="10"/>
        <v>39.130000000000003</v>
      </c>
      <c r="CT6" s="21">
        <f t="shared" si="10"/>
        <v>40.29</v>
      </c>
      <c r="CU6" s="21">
        <f t="shared" si="10"/>
        <v>40.11</v>
      </c>
      <c r="CV6" s="21">
        <f t="shared" si="10"/>
        <v>37.67</v>
      </c>
      <c r="CW6" s="20" t="str">
        <f>IF(CW7="","",IF(CW7="-","【-】","【"&amp;SUBSTITUTE(TEXT(CW7,"#,##0.00"),"-","△")&amp;"】"))</f>
        <v>【29.92】</v>
      </c>
      <c r="CX6" s="21">
        <f>IF(CX7="",NA(),CX7)</f>
        <v>95.05</v>
      </c>
      <c r="CY6" s="21">
        <f t="shared" ref="CY6:DG6" si="11">IF(CY7="",NA(),CY7)</f>
        <v>95.36</v>
      </c>
      <c r="CZ6" s="21">
        <f t="shared" si="11"/>
        <v>95.48</v>
      </c>
      <c r="DA6" s="21">
        <f t="shared" si="11"/>
        <v>95.51</v>
      </c>
      <c r="DB6" s="21">
        <f t="shared" si="11"/>
        <v>96.02</v>
      </c>
      <c r="DC6" s="21">
        <f t="shared" si="11"/>
        <v>80.8</v>
      </c>
      <c r="DD6" s="21">
        <f t="shared" si="11"/>
        <v>86.33</v>
      </c>
      <c r="DE6" s="21">
        <f t="shared" si="11"/>
        <v>87.49</v>
      </c>
      <c r="DF6" s="21">
        <f t="shared" si="11"/>
        <v>87.61</v>
      </c>
      <c r="DG6" s="21">
        <f t="shared" si="11"/>
        <v>87.94</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0">
        <f t="shared" si="14"/>
        <v>0</v>
      </c>
      <c r="EL6" s="21">
        <f t="shared" si="14"/>
        <v>0.01</v>
      </c>
      <c r="EM6" s="20">
        <f t="shared" si="14"/>
        <v>0</v>
      </c>
      <c r="EN6" s="21">
        <f t="shared" si="14"/>
        <v>0.02</v>
      </c>
      <c r="EO6" s="20" t="str">
        <f>IF(EO7="","",IF(EO7="-","【-】","【"&amp;SUBSTITUTE(TEXT(EO7,"#,##0.00"),"-","△")&amp;"】"))</f>
        <v>【0.01】</v>
      </c>
    </row>
    <row r="7" spans="1:145" s="22" customFormat="1" x14ac:dyDescent="0.2">
      <c r="A7" s="14"/>
      <c r="B7" s="23">
        <v>2022</v>
      </c>
      <c r="C7" s="23">
        <v>313025</v>
      </c>
      <c r="D7" s="23">
        <v>47</v>
      </c>
      <c r="E7" s="23">
        <v>17</v>
      </c>
      <c r="F7" s="23">
        <v>6</v>
      </c>
      <c r="G7" s="23">
        <v>0</v>
      </c>
      <c r="H7" s="23" t="s">
        <v>96</v>
      </c>
      <c r="I7" s="23" t="s">
        <v>97</v>
      </c>
      <c r="J7" s="23" t="s">
        <v>98</v>
      </c>
      <c r="K7" s="23" t="s">
        <v>99</v>
      </c>
      <c r="L7" s="23" t="s">
        <v>100</v>
      </c>
      <c r="M7" s="23" t="s">
        <v>101</v>
      </c>
      <c r="N7" s="24" t="s">
        <v>102</v>
      </c>
      <c r="O7" s="24" t="s">
        <v>103</v>
      </c>
      <c r="P7" s="24">
        <v>12.61</v>
      </c>
      <c r="Q7" s="24">
        <v>269.64999999999998</v>
      </c>
      <c r="R7" s="24">
        <v>4708</v>
      </c>
      <c r="S7" s="24">
        <v>11000</v>
      </c>
      <c r="T7" s="24">
        <v>122.31</v>
      </c>
      <c r="U7" s="24">
        <v>89.94</v>
      </c>
      <c r="V7" s="24">
        <v>1381</v>
      </c>
      <c r="W7" s="24">
        <v>0.51</v>
      </c>
      <c r="X7" s="24">
        <v>2707.84</v>
      </c>
      <c r="Y7" s="24">
        <v>82.84</v>
      </c>
      <c r="Z7" s="24">
        <v>80.23</v>
      </c>
      <c r="AA7" s="24">
        <v>83.41</v>
      </c>
      <c r="AB7" s="24">
        <v>82.63</v>
      </c>
      <c r="AC7" s="24">
        <v>82.1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1210.6400000000001</v>
      </c>
      <c r="BG7" s="24">
        <v>450.92</v>
      </c>
      <c r="BH7" s="24">
        <v>430.6</v>
      </c>
      <c r="BI7" s="24">
        <v>322.95</v>
      </c>
      <c r="BJ7" s="24">
        <v>314.02</v>
      </c>
      <c r="BK7" s="24">
        <v>1006.65</v>
      </c>
      <c r="BL7" s="24">
        <v>641.42999999999995</v>
      </c>
      <c r="BM7" s="24">
        <v>807.81</v>
      </c>
      <c r="BN7" s="24">
        <v>733.23</v>
      </c>
      <c r="BO7" s="24">
        <v>607.88</v>
      </c>
      <c r="BP7" s="24">
        <v>1078.44</v>
      </c>
      <c r="BQ7" s="24">
        <v>74.39</v>
      </c>
      <c r="BR7" s="24">
        <v>71.260000000000005</v>
      </c>
      <c r="BS7" s="24">
        <v>72.290000000000006</v>
      </c>
      <c r="BT7" s="24">
        <v>74.41</v>
      </c>
      <c r="BU7" s="24">
        <v>72.94</v>
      </c>
      <c r="BV7" s="24">
        <v>43.43</v>
      </c>
      <c r="BW7" s="24">
        <v>56.93</v>
      </c>
      <c r="BX7" s="24">
        <v>49.44</v>
      </c>
      <c r="BY7" s="24">
        <v>54.39</v>
      </c>
      <c r="BZ7" s="24">
        <v>48.98</v>
      </c>
      <c r="CA7" s="24">
        <v>41.91</v>
      </c>
      <c r="CB7" s="24">
        <v>321.74</v>
      </c>
      <c r="CC7" s="24">
        <v>347.72</v>
      </c>
      <c r="CD7" s="24">
        <v>346.92</v>
      </c>
      <c r="CE7" s="24">
        <v>339.51</v>
      </c>
      <c r="CF7" s="24">
        <v>347.22</v>
      </c>
      <c r="CG7" s="24">
        <v>400.44</v>
      </c>
      <c r="CH7" s="24">
        <v>300.17</v>
      </c>
      <c r="CI7" s="24">
        <v>343.49</v>
      </c>
      <c r="CJ7" s="24">
        <v>318.06</v>
      </c>
      <c r="CK7" s="24">
        <v>362.51</v>
      </c>
      <c r="CL7" s="24">
        <v>420.17</v>
      </c>
      <c r="CM7" s="24">
        <v>27</v>
      </c>
      <c r="CN7" s="24">
        <v>27</v>
      </c>
      <c r="CO7" s="24">
        <v>25.48</v>
      </c>
      <c r="CP7" s="24">
        <v>24.14</v>
      </c>
      <c r="CQ7" s="24">
        <v>35.17</v>
      </c>
      <c r="CR7" s="24">
        <v>32.229999999999997</v>
      </c>
      <c r="CS7" s="24">
        <v>39.130000000000003</v>
      </c>
      <c r="CT7" s="24">
        <v>40.29</v>
      </c>
      <c r="CU7" s="24">
        <v>40.11</v>
      </c>
      <c r="CV7" s="24">
        <v>37.67</v>
      </c>
      <c r="CW7" s="24">
        <v>29.92</v>
      </c>
      <c r="CX7" s="24">
        <v>95.05</v>
      </c>
      <c r="CY7" s="24">
        <v>95.36</v>
      </c>
      <c r="CZ7" s="24">
        <v>95.48</v>
      </c>
      <c r="DA7" s="24">
        <v>95.51</v>
      </c>
      <c r="DB7" s="24">
        <v>96.02</v>
      </c>
      <c r="DC7" s="24">
        <v>80.8</v>
      </c>
      <c r="DD7" s="24">
        <v>86.33</v>
      </c>
      <c r="DE7" s="24">
        <v>87.49</v>
      </c>
      <c r="DF7" s="24">
        <v>87.61</v>
      </c>
      <c r="DG7" s="24">
        <v>87.94</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v>
      </c>
      <c r="EL7" s="24">
        <v>0.01</v>
      </c>
      <c r="EM7" s="24">
        <v>0</v>
      </c>
      <c r="EN7" s="24">
        <v>0.02</v>
      </c>
      <c r="EO7" s="24">
        <v>0.01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109</v>
      </c>
    </row>
    <row r="12" spans="1:145" x14ac:dyDescent="0.2">
      <c r="B12">
        <v>1</v>
      </c>
      <c r="C12">
        <v>1</v>
      </c>
      <c r="D12">
        <v>2</v>
      </c>
      <c r="E12">
        <v>3</v>
      </c>
      <c r="F12">
        <v>4</v>
      </c>
      <c r="G12" t="s">
        <v>110</v>
      </c>
    </row>
    <row r="13" spans="1:145" x14ac:dyDescent="0.2">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2024-01-25T02:22:21Z</cp:lastPrinted>
  <dcterms:created xsi:type="dcterms:W3CDTF">2023-12-12T02:57:41Z</dcterms:created>
  <dcterms:modified xsi:type="dcterms:W3CDTF">2024-02-07T06:16:26Z</dcterms:modified>
  <cp:category/>
</cp:coreProperties>
</file>