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72-1 " sheetId="1" r:id="rId1"/>
    <sheet name="72-2" sheetId="2" r:id="rId2"/>
    <sheet name="72-3" sheetId="3" r:id="rId3"/>
  </sheets>
  <definedNames>
    <definedName name="_xlnm.Print_Area" localSheetId="0">'72-1 '!$A$1:$V$20</definedName>
    <definedName name="_xlnm.Print_Area" localSheetId="1">'72-2'!$A$1:$N$13</definedName>
    <definedName name="_xlnm.Print_Area" localSheetId="2">'72-3'!$A$1:$Q$13</definedName>
  </definedNames>
  <calcPr fullCalcOnLoad="1"/>
</workbook>
</file>

<file path=xl/sharedStrings.xml><?xml version="1.0" encoding="utf-8"?>
<sst xmlns="http://schemas.openxmlformats.org/spreadsheetml/2006/main" count="140" uniqueCount="94">
  <si>
    <t>（単位　件・百万円）</t>
  </si>
  <si>
    <t>国土交通省「建設工事受注動態統計」</t>
  </si>
  <si>
    <t>区　　　分</t>
  </si>
  <si>
    <t>工事件数</t>
  </si>
  <si>
    <t>総請負
契約額</t>
  </si>
  <si>
    <t>災害復旧
4)</t>
  </si>
  <si>
    <t>維持補修
4)</t>
  </si>
  <si>
    <t>区分</t>
  </si>
  <si>
    <t>治山・
治水</t>
  </si>
  <si>
    <t>農林
水産</t>
  </si>
  <si>
    <t>道路</t>
  </si>
  <si>
    <t>港湾・
空港</t>
  </si>
  <si>
    <t>下水道、
公園</t>
  </si>
  <si>
    <t>教育・
病院</t>
  </si>
  <si>
    <t>住宅・
宿舎</t>
  </si>
  <si>
    <t>庁舎、
その他 3)</t>
  </si>
  <si>
    <t>土地
造成</t>
  </si>
  <si>
    <t>鉄道等</t>
  </si>
  <si>
    <t>郵便</t>
  </si>
  <si>
    <t>電気・
ガス</t>
  </si>
  <si>
    <t>上・工業
用水道</t>
  </si>
  <si>
    <t>平成</t>
  </si>
  <si>
    <t>年度</t>
  </si>
  <si>
    <t>年度</t>
  </si>
  <si>
    <t>16</t>
  </si>
  <si>
    <t>17</t>
  </si>
  <si>
    <t>18</t>
  </si>
  <si>
    <t>発 注 者</t>
  </si>
  <si>
    <t>国</t>
  </si>
  <si>
    <t>政府関連企業</t>
  </si>
  <si>
    <t>…</t>
  </si>
  <si>
    <t>政府関連企業</t>
  </si>
  <si>
    <t>県</t>
  </si>
  <si>
    <t>市 　町　 村</t>
  </si>
  <si>
    <t>市 町 村</t>
  </si>
  <si>
    <t>そ の 他  2）</t>
  </si>
  <si>
    <t>そ の 他</t>
  </si>
  <si>
    <t>（注）　1件あたり500万円以上の工事が対象。　1) 独立行政法人を含む。　2）発注者の「その他」は、地方公営企業・その他。</t>
  </si>
  <si>
    <t>　　3) 廃棄物処理施設等、他に分類されない工事を含む。　4)再掲。</t>
  </si>
  <si>
    <t>（単位千円）</t>
  </si>
  <si>
    <t>年度</t>
  </si>
  <si>
    <t>総額</t>
  </si>
  <si>
    <t>一般改修事業</t>
  </si>
  <si>
    <t>特定港湾改修事業</t>
  </si>
  <si>
    <t>災害関連事業</t>
  </si>
  <si>
    <t>災害復旧事業</t>
  </si>
  <si>
    <t>特別失業対策事業</t>
  </si>
  <si>
    <t>海岸</t>
  </si>
  <si>
    <t>港湾</t>
  </si>
  <si>
    <t>平成</t>
  </si>
  <si>
    <t>-</t>
  </si>
  <si>
    <t>-</t>
  </si>
  <si>
    <t>19</t>
  </si>
  <si>
    <t>（注）県事業分の決算額。</t>
  </si>
  <si>
    <t>（単位　千円）</t>
  </si>
  <si>
    <t>総       額</t>
  </si>
  <si>
    <t>水産物供給基盤整備事業（H12までは一般修築事業）</t>
  </si>
  <si>
    <t>漁 港 海 岸 事 業</t>
  </si>
  <si>
    <t>災 害 復 旧 事 業</t>
  </si>
  <si>
    <t>漁港環境整備事業</t>
  </si>
  <si>
    <t>漁港関連道整備事業</t>
  </si>
  <si>
    <t>水産資源環境整備事業</t>
  </si>
  <si>
    <t>1  種  漁  港</t>
  </si>
  <si>
    <t>2　種　漁　港</t>
  </si>
  <si>
    <t>3  種　漁　港</t>
  </si>
  <si>
    <t>局　部　改　良</t>
  </si>
  <si>
    <t>機能高度化</t>
  </si>
  <si>
    <t>漁場整備</t>
  </si>
  <si>
    <t>年</t>
  </si>
  <si>
    <t xml:space="preserve">  18</t>
  </si>
  <si>
    <t xml:space="preserve">  19</t>
  </si>
  <si>
    <t>平成15～平成19年度</t>
  </si>
  <si>
    <t>県空港港湾課　</t>
  </si>
  <si>
    <t>県空港港湾課　</t>
  </si>
  <si>
    <t>　（注）県事業分の決算額。　また、Ｈ13から漁港法の改正による事業の変更。</t>
  </si>
  <si>
    <t>15</t>
  </si>
  <si>
    <t>15</t>
  </si>
  <si>
    <t>国　1)</t>
  </si>
  <si>
    <t>…</t>
  </si>
  <si>
    <t>72  建設事業</t>
  </si>
  <si>
    <t xml:space="preserve"> 発 注 者</t>
  </si>
  <si>
    <r>
      <t xml:space="preserve">１  公共工事着工状況 </t>
    </r>
    <r>
      <rPr>
        <sz val="14"/>
        <rFont val="ＭＳ 明朝"/>
        <family val="1"/>
      </rPr>
      <t xml:space="preserve">  </t>
    </r>
    <r>
      <rPr>
        <sz val="12"/>
        <rFont val="ＭＳ 明朝"/>
        <family val="1"/>
      </rPr>
      <t>平成15～平成19年度</t>
    </r>
  </si>
  <si>
    <t>16年度</t>
  </si>
  <si>
    <t>17</t>
  </si>
  <si>
    <t>-</t>
  </si>
  <si>
    <t>20</t>
  </si>
  <si>
    <t>16</t>
  </si>
  <si>
    <t>20</t>
  </si>
  <si>
    <r>
      <t>２　港湾事業</t>
    </r>
    <r>
      <rPr>
        <sz val="18"/>
        <rFont val="ＭＳ 明朝"/>
        <family val="1"/>
      </rPr>
      <t>　</t>
    </r>
    <r>
      <rPr>
        <sz val="12"/>
        <rFont val="ＭＳ 明朝"/>
        <family val="1"/>
      </rPr>
      <t>平成16～平成20年度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</si>
  <si>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度</t>
    </r>
  </si>
  <si>
    <t>　16年度</t>
  </si>
  <si>
    <t xml:space="preserve">  17</t>
  </si>
  <si>
    <t xml:space="preserve">  20</t>
  </si>
  <si>
    <r>
      <t>３ 漁港事業</t>
    </r>
    <r>
      <rPr>
        <sz val="18"/>
        <rFont val="ＭＳ 明朝"/>
        <family val="1"/>
      </rPr>
      <t xml:space="preserve"> 　</t>
    </r>
    <r>
      <rPr>
        <sz val="12"/>
        <rFont val="ＭＳ 明朝"/>
        <family val="1"/>
      </rPr>
      <t>平成16～平成20年度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</si>
</sst>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  <numFmt numFmtId="236" formatCode="#\ ###\ ###\ ##0;[Red]\-#\ ##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4" fontId="5" fillId="0" borderId="7" xfId="0" applyNumberFormat="1" applyFont="1" applyBorder="1" applyAlignment="1">
      <alignment horizontal="right"/>
    </xf>
    <xf numFmtId="184" fontId="5" fillId="0" borderId="7" xfId="17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0" xfId="17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38" fontId="5" fillId="0" borderId="0" xfId="17" applyFont="1" applyFill="1" applyBorder="1" applyAlignment="1">
      <alignment horizontal="center"/>
    </xf>
    <xf numFmtId="38" fontId="5" fillId="0" borderId="0" xfId="17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1" fontId="5" fillId="0" borderId="8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6" xfId="17" applyNumberFormat="1" applyFont="1" applyFill="1" applyBorder="1" applyAlignment="1">
      <alignment horizontal="right" vertical="center"/>
    </xf>
    <xf numFmtId="49" fontId="5" fillId="0" borderId="0" xfId="17" applyNumberFormat="1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1" fontId="5" fillId="0" borderId="0" xfId="17" applyNumberFormat="1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17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8" xfId="17" applyNumberFormat="1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4" fontId="14" fillId="0" borderId="8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0" borderId="6" xfId="17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181" fontId="14" fillId="0" borderId="0" xfId="17" applyNumberFormat="1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81" fontId="14" fillId="0" borderId="0" xfId="17" applyNumberFormat="1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80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49" fontId="14" fillId="0" borderId="8" xfId="17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80" fontId="12" fillId="0" borderId="8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80" fontId="5" fillId="0" borderId="8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0" fontId="5" fillId="0" borderId="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left" vertical="center"/>
    </xf>
    <xf numFmtId="180" fontId="14" fillId="0" borderId="6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38" fontId="5" fillId="0" borderId="0" xfId="17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SheetLayoutView="75" workbookViewId="0" topLeftCell="A1">
      <pane xSplit="3" ySplit="6" topLeftCell="D7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A1" sqref="A1"/>
    </sheetView>
  </sheetViews>
  <sheetFormatPr defaultColWidth="9.00390625" defaultRowHeight="13.5"/>
  <cols>
    <col min="1" max="1" width="7.625" style="29" customWidth="1"/>
    <col min="2" max="2" width="3.375" style="29" customWidth="1"/>
    <col min="3" max="3" width="6.125" style="29" customWidth="1"/>
    <col min="4" max="11" width="12.25390625" style="29" customWidth="1"/>
    <col min="12" max="19" width="11.125" style="29" customWidth="1"/>
    <col min="20" max="20" width="11.75390625" style="29" customWidth="1"/>
    <col min="21" max="21" width="6.125" style="29" customWidth="1"/>
    <col min="22" max="22" width="6.75390625" style="29" customWidth="1"/>
    <col min="23" max="23" width="11.625" style="29" bestFit="1" customWidth="1"/>
    <col min="24" max="16384" width="9.00390625" style="29" customWidth="1"/>
  </cols>
  <sheetData>
    <row r="1" spans="2:21" s="1" customFormat="1" ht="24" customHeight="1">
      <c r="B1" s="168" t="s">
        <v>79</v>
      </c>
      <c r="C1" s="168"/>
      <c r="D1" s="168"/>
      <c r="E1" s="168"/>
      <c r="F1" s="168"/>
      <c r="G1" s="168"/>
      <c r="H1" s="168"/>
      <c r="I1" s="168"/>
      <c r="J1" s="168"/>
      <c r="K1" s="168"/>
      <c r="L1" s="176"/>
      <c r="M1" s="176"/>
      <c r="N1" s="176"/>
      <c r="O1" s="176"/>
      <c r="P1" s="176"/>
      <c r="Q1" s="2"/>
      <c r="R1" s="3"/>
      <c r="S1" s="4"/>
      <c r="T1" s="3"/>
      <c r="U1" s="5"/>
    </row>
    <row r="2" spans="8:21" s="1" customFormat="1" ht="6" customHeight="1">
      <c r="H2" s="6"/>
      <c r="I2" s="7"/>
      <c r="J2" s="7"/>
      <c r="K2" s="7"/>
      <c r="L2" s="8"/>
      <c r="M2" s="8"/>
      <c r="N2" s="9"/>
      <c r="O2" s="10"/>
      <c r="P2" s="10"/>
      <c r="Q2" s="11"/>
      <c r="R2" s="3"/>
      <c r="S2" s="8"/>
      <c r="T2" s="3"/>
      <c r="U2" s="5"/>
    </row>
    <row r="3" spans="3:21" s="12" customFormat="1" ht="18" customHeight="1">
      <c r="C3" s="21" t="s">
        <v>81</v>
      </c>
      <c r="D3" s="166"/>
      <c r="E3" s="166"/>
      <c r="F3" s="166"/>
      <c r="G3" s="13"/>
      <c r="H3" s="165"/>
      <c r="I3" s="156"/>
      <c r="J3" s="156"/>
      <c r="K3" s="156"/>
      <c r="L3" s="14"/>
      <c r="M3" s="15"/>
      <c r="N3" s="15"/>
      <c r="O3" s="15"/>
      <c r="P3" s="16"/>
      <c r="Q3" s="16"/>
      <c r="R3" s="17"/>
      <c r="S3" s="15"/>
      <c r="T3" s="17"/>
      <c r="U3" s="18"/>
    </row>
    <row r="4" spans="1:22" s="21" customFormat="1" ht="21.75" customHeight="1" thickBot="1">
      <c r="A4" s="194" t="s">
        <v>0</v>
      </c>
      <c r="B4" s="195"/>
      <c r="C4" s="195"/>
      <c r="D4" s="195"/>
      <c r="E4" s="19"/>
      <c r="F4" s="19"/>
      <c r="G4" s="19"/>
      <c r="H4" s="20"/>
      <c r="I4" s="181"/>
      <c r="J4" s="181"/>
      <c r="K4" s="181"/>
      <c r="L4" s="19"/>
      <c r="M4" s="19"/>
      <c r="N4" s="19"/>
      <c r="O4" s="22"/>
      <c r="P4" s="23"/>
      <c r="Q4" s="24"/>
      <c r="R4" s="25"/>
      <c r="S4" s="177" t="s">
        <v>1</v>
      </c>
      <c r="T4" s="177"/>
      <c r="U4" s="177"/>
      <c r="V4" s="177"/>
    </row>
    <row r="5" spans="1:22" ht="10.5" customHeight="1" thickTop="1">
      <c r="A5" s="182" t="s">
        <v>2</v>
      </c>
      <c r="B5" s="182"/>
      <c r="C5" s="183"/>
      <c r="D5" s="190" t="s">
        <v>3</v>
      </c>
      <c r="E5" s="192" t="s">
        <v>4</v>
      </c>
      <c r="F5" s="27"/>
      <c r="G5" s="27"/>
      <c r="H5" s="28"/>
      <c r="I5" s="28"/>
      <c r="J5" s="3"/>
      <c r="K5" s="28"/>
      <c r="L5" s="26"/>
      <c r="M5" s="3"/>
      <c r="N5" s="28"/>
      <c r="O5" s="28"/>
      <c r="P5" s="28"/>
      <c r="Q5" s="28"/>
      <c r="R5" s="28"/>
      <c r="S5" s="196" t="s">
        <v>5</v>
      </c>
      <c r="T5" s="178" t="s">
        <v>6</v>
      </c>
      <c r="U5" s="180" t="s">
        <v>7</v>
      </c>
      <c r="V5" s="157"/>
    </row>
    <row r="6" spans="1:22" ht="34.5" customHeight="1">
      <c r="A6" s="184"/>
      <c r="B6" s="184"/>
      <c r="C6" s="185"/>
      <c r="D6" s="191"/>
      <c r="E6" s="193"/>
      <c r="F6" s="30" t="s">
        <v>8</v>
      </c>
      <c r="G6" s="30" t="s">
        <v>9</v>
      </c>
      <c r="H6" s="31" t="s">
        <v>10</v>
      </c>
      <c r="I6" s="30" t="s">
        <v>11</v>
      </c>
      <c r="J6" s="30" t="s">
        <v>12</v>
      </c>
      <c r="K6" s="31" t="s">
        <v>13</v>
      </c>
      <c r="L6" s="32" t="s">
        <v>14</v>
      </c>
      <c r="M6" s="30" t="s">
        <v>15</v>
      </c>
      <c r="N6" s="31" t="s">
        <v>16</v>
      </c>
      <c r="O6" s="31" t="s">
        <v>17</v>
      </c>
      <c r="P6" s="31" t="s">
        <v>18</v>
      </c>
      <c r="Q6" s="30" t="s">
        <v>19</v>
      </c>
      <c r="R6" s="33" t="s">
        <v>20</v>
      </c>
      <c r="S6" s="197"/>
      <c r="T6" s="179"/>
      <c r="U6" s="158"/>
      <c r="V6" s="159"/>
    </row>
    <row r="7" spans="1:21" ht="12" customHeight="1">
      <c r="A7" s="34"/>
      <c r="B7" s="9"/>
      <c r="C7" s="35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7"/>
      <c r="P7" s="37"/>
      <c r="Q7" s="37"/>
      <c r="R7" s="38"/>
      <c r="S7" s="37"/>
      <c r="T7" s="39"/>
      <c r="U7" s="40"/>
    </row>
    <row r="8" spans="1:22" ht="21.75" customHeight="1">
      <c r="A8" s="41" t="s">
        <v>21</v>
      </c>
      <c r="B8" s="42" t="s">
        <v>75</v>
      </c>
      <c r="C8" s="43" t="s">
        <v>22</v>
      </c>
      <c r="D8" s="44">
        <v>2601</v>
      </c>
      <c r="E8" s="44">
        <v>128794</v>
      </c>
      <c r="F8" s="44">
        <v>10417</v>
      </c>
      <c r="G8" s="44">
        <v>10382</v>
      </c>
      <c r="H8" s="44">
        <v>56612</v>
      </c>
      <c r="I8" s="44">
        <v>2375</v>
      </c>
      <c r="J8" s="44">
        <f>7753+2098</f>
        <v>9851</v>
      </c>
      <c r="K8" s="44">
        <v>19914</v>
      </c>
      <c r="L8" s="44">
        <v>2393</v>
      </c>
      <c r="M8" s="44">
        <f>1727+418+8786+795</f>
        <v>11726</v>
      </c>
      <c r="N8" s="44">
        <v>426</v>
      </c>
      <c r="O8" s="44">
        <v>6</v>
      </c>
      <c r="P8" s="44">
        <v>290</v>
      </c>
      <c r="Q8" s="44">
        <v>294</v>
      </c>
      <c r="R8" s="44">
        <v>4109</v>
      </c>
      <c r="S8" s="44">
        <v>762</v>
      </c>
      <c r="T8" s="44">
        <v>9923</v>
      </c>
      <c r="U8" s="45" t="s">
        <v>76</v>
      </c>
      <c r="V8" s="46" t="s">
        <v>23</v>
      </c>
    </row>
    <row r="9" spans="1:22" ht="21.75" customHeight="1">
      <c r="A9" s="47"/>
      <c r="B9" s="42" t="s">
        <v>24</v>
      </c>
      <c r="C9" s="48"/>
      <c r="D9" s="44">
        <v>2477</v>
      </c>
      <c r="E9" s="44">
        <v>93529</v>
      </c>
      <c r="F9" s="44">
        <v>12188</v>
      </c>
      <c r="G9" s="44">
        <v>11273</v>
      </c>
      <c r="H9" s="44">
        <v>36571</v>
      </c>
      <c r="I9" s="44">
        <v>2148</v>
      </c>
      <c r="J9" s="44">
        <v>6200</v>
      </c>
      <c r="K9" s="44">
        <v>12651</v>
      </c>
      <c r="L9" s="44">
        <v>2349</v>
      </c>
      <c r="M9" s="44">
        <v>6266</v>
      </c>
      <c r="N9" s="44">
        <v>259</v>
      </c>
      <c r="O9" s="44">
        <v>494</v>
      </c>
      <c r="P9" s="44">
        <v>0</v>
      </c>
      <c r="Q9" s="44">
        <v>300</v>
      </c>
      <c r="R9" s="44">
        <v>2832</v>
      </c>
      <c r="S9" s="44">
        <v>5032</v>
      </c>
      <c r="T9" s="44">
        <v>10445</v>
      </c>
      <c r="U9" s="45" t="s">
        <v>24</v>
      </c>
      <c r="V9" s="49"/>
    </row>
    <row r="10" spans="1:22" ht="21.75" customHeight="1">
      <c r="A10" s="47"/>
      <c r="B10" s="42" t="s">
        <v>25</v>
      </c>
      <c r="C10" s="48"/>
      <c r="D10" s="44">
        <v>2089</v>
      </c>
      <c r="E10" s="44">
        <v>95182</v>
      </c>
      <c r="F10" s="44">
        <v>14718</v>
      </c>
      <c r="G10" s="44">
        <v>7132</v>
      </c>
      <c r="H10" s="44">
        <v>37467</v>
      </c>
      <c r="I10" s="44">
        <v>1532</v>
      </c>
      <c r="J10" s="44">
        <v>3992</v>
      </c>
      <c r="K10" s="44">
        <v>15524</v>
      </c>
      <c r="L10" s="44">
        <v>711</v>
      </c>
      <c r="M10" s="44">
        <v>7430</v>
      </c>
      <c r="N10" s="44">
        <v>95</v>
      </c>
      <c r="O10" s="44">
        <v>0</v>
      </c>
      <c r="P10" s="44">
        <v>0</v>
      </c>
      <c r="Q10" s="44">
        <v>540</v>
      </c>
      <c r="R10" s="44">
        <v>6041</v>
      </c>
      <c r="S10" s="44">
        <v>2034</v>
      </c>
      <c r="T10" s="44">
        <v>8880</v>
      </c>
      <c r="U10" s="45" t="s">
        <v>25</v>
      </c>
      <c r="V10" s="49"/>
    </row>
    <row r="11" spans="1:22" ht="21.75" customHeight="1">
      <c r="A11" s="47"/>
      <c r="B11" s="42" t="s">
        <v>26</v>
      </c>
      <c r="C11" s="48"/>
      <c r="D11" s="44">
        <v>2171</v>
      </c>
      <c r="E11" s="44">
        <v>107986</v>
      </c>
      <c r="F11" s="44">
        <v>23558</v>
      </c>
      <c r="G11" s="44">
        <v>6443</v>
      </c>
      <c r="H11" s="44">
        <v>46339</v>
      </c>
      <c r="I11" s="44">
        <v>2336</v>
      </c>
      <c r="J11" s="44">
        <v>13467</v>
      </c>
      <c r="K11" s="44">
        <v>7385</v>
      </c>
      <c r="L11" s="44">
        <v>1477</v>
      </c>
      <c r="M11" s="44">
        <v>5017</v>
      </c>
      <c r="N11" s="44">
        <v>0</v>
      </c>
      <c r="O11" s="44">
        <v>205</v>
      </c>
      <c r="P11" s="44">
        <v>31</v>
      </c>
      <c r="Q11" s="44">
        <v>121</v>
      </c>
      <c r="R11" s="44">
        <v>1606</v>
      </c>
      <c r="S11" s="44">
        <v>5282</v>
      </c>
      <c r="T11" s="44">
        <v>12855</v>
      </c>
      <c r="U11" s="45" t="s">
        <v>26</v>
      </c>
      <c r="V11" s="49"/>
    </row>
    <row r="12" spans="1:22" s="136" customFormat="1" ht="21.75" customHeight="1">
      <c r="A12" s="130"/>
      <c r="B12" s="131" t="s">
        <v>52</v>
      </c>
      <c r="C12" s="132"/>
      <c r="D12" s="133">
        <v>1350</v>
      </c>
      <c r="E12" s="133">
        <v>62036</v>
      </c>
      <c r="F12" s="133">
        <v>10475</v>
      </c>
      <c r="G12" s="133">
        <v>4471</v>
      </c>
      <c r="H12" s="133">
        <v>32613</v>
      </c>
      <c r="I12" s="133">
        <v>1809</v>
      </c>
      <c r="J12" s="133">
        <v>1754</v>
      </c>
      <c r="K12" s="133">
        <v>5385</v>
      </c>
      <c r="L12" s="133">
        <v>956</v>
      </c>
      <c r="M12" s="133">
        <v>2130</v>
      </c>
      <c r="N12" s="133">
        <v>78</v>
      </c>
      <c r="O12" s="133">
        <v>0</v>
      </c>
      <c r="P12" s="133">
        <v>0</v>
      </c>
      <c r="Q12" s="133">
        <v>87</v>
      </c>
      <c r="R12" s="133">
        <v>2279</v>
      </c>
      <c r="S12" s="133">
        <v>3444</v>
      </c>
      <c r="T12" s="133">
        <v>7057</v>
      </c>
      <c r="U12" s="134" t="s">
        <v>52</v>
      </c>
      <c r="V12" s="135"/>
    </row>
    <row r="13" spans="1:22" ht="21.75" customHeight="1">
      <c r="A13" s="186" t="s">
        <v>80</v>
      </c>
      <c r="B13" s="186"/>
      <c r="C13" s="187"/>
      <c r="D13" s="44"/>
      <c r="E13" s="44"/>
      <c r="F13" s="44"/>
      <c r="G13" s="44"/>
      <c r="H13" s="44"/>
      <c r="I13" s="44"/>
      <c r="J13" s="44"/>
      <c r="K13" s="44"/>
      <c r="L13" s="44"/>
      <c r="M13" s="50"/>
      <c r="N13" s="51"/>
      <c r="O13" s="51"/>
      <c r="P13" s="51"/>
      <c r="Q13" s="51"/>
      <c r="R13" s="51"/>
      <c r="S13" s="50"/>
      <c r="T13" s="52"/>
      <c r="U13" s="169" t="s">
        <v>27</v>
      </c>
      <c r="V13" s="170"/>
    </row>
    <row r="14" spans="1:23" ht="21.75" customHeight="1">
      <c r="A14" s="188" t="s">
        <v>77</v>
      </c>
      <c r="B14" s="188"/>
      <c r="C14" s="189"/>
      <c r="D14" s="44">
        <v>241</v>
      </c>
      <c r="E14" s="44">
        <v>22393</v>
      </c>
      <c r="F14" s="44">
        <v>4817</v>
      </c>
      <c r="G14" s="44">
        <v>861</v>
      </c>
      <c r="H14" s="44">
        <v>14457</v>
      </c>
      <c r="I14" s="44">
        <v>1080</v>
      </c>
      <c r="J14" s="164">
        <v>0</v>
      </c>
      <c r="K14" s="44">
        <v>651</v>
      </c>
      <c r="L14" s="44">
        <v>25</v>
      </c>
      <c r="M14" s="44">
        <v>502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0" t="s">
        <v>78</v>
      </c>
      <c r="T14" s="50" t="s">
        <v>78</v>
      </c>
      <c r="U14" s="171" t="s">
        <v>28</v>
      </c>
      <c r="V14" s="172"/>
      <c r="W14" s="53"/>
    </row>
    <row r="15" spans="1:23" ht="21.75" customHeight="1">
      <c r="A15" s="188" t="s">
        <v>29</v>
      </c>
      <c r="B15" s="188"/>
      <c r="C15" s="189"/>
      <c r="D15" s="44">
        <v>52</v>
      </c>
      <c r="E15" s="44">
        <v>7303</v>
      </c>
      <c r="F15" s="44">
        <v>375</v>
      </c>
      <c r="G15" s="44">
        <v>55</v>
      </c>
      <c r="H15" s="44">
        <v>4703</v>
      </c>
      <c r="I15" s="164">
        <v>0</v>
      </c>
      <c r="J15" s="44">
        <v>80</v>
      </c>
      <c r="K15" s="44">
        <v>2090</v>
      </c>
      <c r="L15" s="44">
        <v>0</v>
      </c>
      <c r="M15" s="50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0" t="s">
        <v>30</v>
      </c>
      <c r="T15" s="50" t="s">
        <v>30</v>
      </c>
      <c r="U15" s="173" t="s">
        <v>31</v>
      </c>
      <c r="V15" s="174"/>
      <c r="W15" s="53"/>
    </row>
    <row r="16" spans="1:23" ht="21.75" customHeight="1">
      <c r="A16" s="188" t="s">
        <v>32</v>
      </c>
      <c r="B16" s="188"/>
      <c r="C16" s="189"/>
      <c r="D16" s="44">
        <v>641</v>
      </c>
      <c r="E16" s="44">
        <v>22257</v>
      </c>
      <c r="F16" s="44">
        <v>5154</v>
      </c>
      <c r="G16" s="44">
        <v>2089</v>
      </c>
      <c r="H16" s="44">
        <v>12426</v>
      </c>
      <c r="I16" s="44">
        <v>697</v>
      </c>
      <c r="J16" s="44">
        <v>87</v>
      </c>
      <c r="K16" s="44">
        <v>850</v>
      </c>
      <c r="L16" s="51">
        <v>574</v>
      </c>
      <c r="M16" s="50">
        <v>327</v>
      </c>
      <c r="N16" s="51">
        <v>54</v>
      </c>
      <c r="O16" s="51">
        <v>0</v>
      </c>
      <c r="P16" s="51">
        <v>0</v>
      </c>
      <c r="Q16" s="51">
        <v>0</v>
      </c>
      <c r="R16" s="51">
        <v>0</v>
      </c>
      <c r="S16" s="50" t="s">
        <v>30</v>
      </c>
      <c r="T16" s="50" t="s">
        <v>30</v>
      </c>
      <c r="U16" s="171" t="s">
        <v>32</v>
      </c>
      <c r="V16" s="175"/>
      <c r="W16" s="53"/>
    </row>
    <row r="17" spans="1:23" ht="21.75" customHeight="1">
      <c r="A17" s="188" t="s">
        <v>33</v>
      </c>
      <c r="B17" s="188"/>
      <c r="C17" s="189"/>
      <c r="D17" s="44">
        <v>352</v>
      </c>
      <c r="E17" s="44">
        <v>9022</v>
      </c>
      <c r="F17" s="44">
        <v>129</v>
      </c>
      <c r="G17" s="44">
        <v>1466</v>
      </c>
      <c r="H17" s="44">
        <v>895</v>
      </c>
      <c r="I17" s="44">
        <v>5</v>
      </c>
      <c r="J17" s="44">
        <v>1579</v>
      </c>
      <c r="K17" s="44">
        <v>1787</v>
      </c>
      <c r="L17" s="51">
        <v>322</v>
      </c>
      <c r="M17" s="50">
        <v>1112</v>
      </c>
      <c r="N17" s="51">
        <v>24</v>
      </c>
      <c r="O17" s="51">
        <v>0</v>
      </c>
      <c r="P17" s="51">
        <v>0</v>
      </c>
      <c r="Q17" s="51">
        <v>0</v>
      </c>
      <c r="R17" s="51">
        <v>1703</v>
      </c>
      <c r="S17" s="50" t="s">
        <v>30</v>
      </c>
      <c r="T17" s="50" t="s">
        <v>30</v>
      </c>
      <c r="U17" s="171" t="s">
        <v>34</v>
      </c>
      <c r="V17" s="175"/>
      <c r="W17" s="53"/>
    </row>
    <row r="18" spans="1:23" ht="21.75" customHeight="1">
      <c r="A18" s="162" t="s">
        <v>35</v>
      </c>
      <c r="B18" s="162"/>
      <c r="C18" s="163"/>
      <c r="D18" s="44">
        <v>64</v>
      </c>
      <c r="E18" s="44">
        <v>1059</v>
      </c>
      <c r="F18" s="164">
        <v>0</v>
      </c>
      <c r="G18" s="164">
        <v>0</v>
      </c>
      <c r="H18" s="44">
        <v>132</v>
      </c>
      <c r="I18" s="44">
        <v>27</v>
      </c>
      <c r="J18" s="44">
        <v>8</v>
      </c>
      <c r="K18" s="44">
        <v>7</v>
      </c>
      <c r="L18" s="44">
        <v>35</v>
      </c>
      <c r="M18" s="44">
        <v>188</v>
      </c>
      <c r="N18" s="51">
        <v>0</v>
      </c>
      <c r="O18" s="51">
        <v>0</v>
      </c>
      <c r="P18" s="51">
        <v>0</v>
      </c>
      <c r="Q18" s="51">
        <v>87</v>
      </c>
      <c r="R18" s="51">
        <v>575</v>
      </c>
      <c r="S18" s="50" t="s">
        <v>30</v>
      </c>
      <c r="T18" s="50" t="s">
        <v>30</v>
      </c>
      <c r="U18" s="171" t="s">
        <v>36</v>
      </c>
      <c r="V18" s="175"/>
      <c r="W18" s="53"/>
    </row>
    <row r="19" spans="1:22" ht="12" customHeight="1" thickBot="1">
      <c r="A19" s="54"/>
      <c r="B19" s="54"/>
      <c r="C19" s="54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4"/>
    </row>
    <row r="20" spans="1:22" ht="19.5" customHeight="1" thickTop="1">
      <c r="A20" s="160" t="s">
        <v>37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56" t="s">
        <v>38</v>
      </c>
      <c r="M20" s="57"/>
      <c r="N20" s="58"/>
      <c r="O20" s="58"/>
      <c r="P20" s="58"/>
      <c r="Q20" s="58"/>
      <c r="R20" s="58"/>
      <c r="S20" s="57"/>
      <c r="T20" s="59"/>
      <c r="U20" s="59"/>
      <c r="V20" s="60"/>
    </row>
  </sheetData>
  <mergeCells count="25">
    <mergeCell ref="G1:K1"/>
    <mergeCell ref="S5:S6"/>
    <mergeCell ref="A16:C16"/>
    <mergeCell ref="A17:C17"/>
    <mergeCell ref="D5:D6"/>
    <mergeCell ref="E5:E6"/>
    <mergeCell ref="U17:V17"/>
    <mergeCell ref="U18:V18"/>
    <mergeCell ref="A20:K20"/>
    <mergeCell ref="A18:C18"/>
    <mergeCell ref="U16:V16"/>
    <mergeCell ref="L1:P1"/>
    <mergeCell ref="S4:V4"/>
    <mergeCell ref="T5:T6"/>
    <mergeCell ref="U5:V6"/>
    <mergeCell ref="B1:F1"/>
    <mergeCell ref="U13:V13"/>
    <mergeCell ref="U14:V14"/>
    <mergeCell ref="U15:V15"/>
    <mergeCell ref="I4:K4"/>
    <mergeCell ref="A5:C6"/>
    <mergeCell ref="A13:C13"/>
    <mergeCell ref="A14:C14"/>
    <mergeCell ref="A15:C15"/>
    <mergeCell ref="A4:D4"/>
  </mergeCells>
  <printOptions/>
  <pageMargins left="0" right="0.32" top="0" bottom="0" header="4.409448818897638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SheetLayoutView="75" workbookViewId="0" topLeftCell="A1">
      <selection activeCell="A1" sqref="A1"/>
    </sheetView>
  </sheetViews>
  <sheetFormatPr defaultColWidth="9.00390625" defaultRowHeight="23.25" customHeight="1"/>
  <cols>
    <col min="1" max="1" width="7.625" style="82" customWidth="1"/>
    <col min="2" max="2" width="3.375" style="82" customWidth="1"/>
    <col min="3" max="3" width="7.625" style="82" customWidth="1"/>
    <col min="4" max="4" width="18.25390625" style="82" customWidth="1"/>
    <col min="5" max="8" width="18.50390625" style="82" customWidth="1"/>
    <col min="9" max="13" width="21.625" style="82" customWidth="1"/>
    <col min="14" max="14" width="8.625" style="82" customWidth="1"/>
    <col min="15" max="16" width="15.625" style="82" customWidth="1"/>
    <col min="17" max="18" width="4.25390625" style="82" customWidth="1"/>
    <col min="19" max="20" width="9.125" style="82" customWidth="1"/>
    <col min="21" max="16384" width="9.00390625" style="82" customWidth="1"/>
  </cols>
  <sheetData>
    <row r="1" spans="2:21" s="61" customFormat="1" ht="23.25" customHeight="1">
      <c r="B1" s="72" t="s">
        <v>88</v>
      </c>
      <c r="D1" s="62"/>
      <c r="F1" s="201"/>
      <c r="G1" s="201"/>
      <c r="H1" s="201"/>
      <c r="I1" s="201"/>
      <c r="J1" s="63"/>
      <c r="K1" s="64" t="s">
        <v>71</v>
      </c>
      <c r="L1" s="65"/>
      <c r="M1" s="65"/>
      <c r="N1" s="66"/>
      <c r="O1" s="66"/>
      <c r="P1" s="67"/>
      <c r="Q1" s="67"/>
      <c r="R1" s="67"/>
      <c r="S1" s="68"/>
      <c r="T1" s="68"/>
      <c r="U1" s="69"/>
    </row>
    <row r="2" spans="1:22" s="72" customFormat="1" ht="23.25" customHeight="1" thickBot="1">
      <c r="A2" s="210" t="s">
        <v>39</v>
      </c>
      <c r="B2" s="210"/>
      <c r="C2" s="210"/>
      <c r="D2" s="210"/>
      <c r="E2" s="70"/>
      <c r="F2" s="71"/>
      <c r="G2" s="70"/>
      <c r="H2" s="70"/>
      <c r="I2" s="73"/>
      <c r="J2" s="73"/>
      <c r="K2" s="73"/>
      <c r="L2" s="73"/>
      <c r="M2" s="200" t="s">
        <v>72</v>
      </c>
      <c r="N2" s="200"/>
      <c r="O2" s="75"/>
      <c r="P2" s="73"/>
      <c r="Q2" s="73"/>
      <c r="R2" s="73"/>
      <c r="S2" s="73"/>
      <c r="T2" s="73"/>
      <c r="U2" s="75"/>
      <c r="V2" s="75"/>
    </row>
    <row r="3" spans="1:22" ht="23.25" customHeight="1" thickTop="1">
      <c r="A3" s="211" t="s">
        <v>40</v>
      </c>
      <c r="B3" s="211"/>
      <c r="C3" s="203"/>
      <c r="D3" s="205" t="s">
        <v>41</v>
      </c>
      <c r="E3" s="207" t="s">
        <v>42</v>
      </c>
      <c r="F3" s="208"/>
      <c r="G3" s="209"/>
      <c r="H3" s="205" t="s">
        <v>43</v>
      </c>
      <c r="I3" s="203" t="s">
        <v>44</v>
      </c>
      <c r="J3" s="207" t="s">
        <v>45</v>
      </c>
      <c r="K3" s="208"/>
      <c r="L3" s="209"/>
      <c r="M3" s="205" t="s">
        <v>46</v>
      </c>
      <c r="N3" s="198" t="s">
        <v>40</v>
      </c>
      <c r="O3" s="77"/>
      <c r="P3" s="78"/>
      <c r="Q3" s="79"/>
      <c r="R3" s="80"/>
      <c r="S3" s="81"/>
      <c r="T3" s="81"/>
      <c r="U3" s="76"/>
      <c r="V3" s="76"/>
    </row>
    <row r="4" spans="1:22" ht="23.25" customHeight="1">
      <c r="A4" s="212"/>
      <c r="B4" s="212"/>
      <c r="C4" s="204"/>
      <c r="D4" s="206"/>
      <c r="E4" s="83" t="s">
        <v>41</v>
      </c>
      <c r="F4" s="83" t="s">
        <v>47</v>
      </c>
      <c r="G4" s="83" t="s">
        <v>48</v>
      </c>
      <c r="H4" s="206"/>
      <c r="I4" s="204"/>
      <c r="J4" s="84" t="s">
        <v>41</v>
      </c>
      <c r="K4" s="83" t="s">
        <v>47</v>
      </c>
      <c r="L4" s="83" t="s">
        <v>48</v>
      </c>
      <c r="M4" s="206"/>
      <c r="N4" s="199"/>
      <c r="O4" s="78"/>
      <c r="P4" s="78"/>
      <c r="Q4" s="78"/>
      <c r="R4" s="80"/>
      <c r="S4" s="80"/>
      <c r="T4" s="80"/>
      <c r="U4" s="76"/>
      <c r="V4" s="76"/>
    </row>
    <row r="5" spans="1:22" ht="23.25" customHeight="1">
      <c r="A5" s="85"/>
      <c r="B5" s="86"/>
      <c r="C5" s="87"/>
      <c r="D5" s="88"/>
      <c r="E5" s="88"/>
      <c r="F5" s="88"/>
      <c r="G5" s="88"/>
      <c r="H5" s="88"/>
      <c r="I5" s="89"/>
      <c r="J5" s="89"/>
      <c r="K5" s="89"/>
      <c r="L5" s="89"/>
      <c r="M5" s="89"/>
      <c r="N5" s="90"/>
      <c r="O5" s="88"/>
      <c r="P5" s="88"/>
      <c r="Q5" s="202"/>
      <c r="R5" s="202"/>
      <c r="S5" s="92"/>
      <c r="T5" s="93"/>
      <c r="U5" s="76"/>
      <c r="V5" s="76"/>
    </row>
    <row r="6" spans="1:22" ht="23.25" customHeight="1">
      <c r="A6" s="85"/>
      <c r="B6" s="86"/>
      <c r="C6" s="87"/>
      <c r="D6" s="88"/>
      <c r="E6" s="88"/>
      <c r="F6" s="88"/>
      <c r="G6" s="88"/>
      <c r="H6" s="88"/>
      <c r="I6" s="89"/>
      <c r="J6" s="89"/>
      <c r="K6" s="89"/>
      <c r="L6" s="89"/>
      <c r="M6" s="89"/>
      <c r="N6" s="94"/>
      <c r="O6" s="88"/>
      <c r="P6" s="88"/>
      <c r="Q6" s="91"/>
      <c r="R6" s="91"/>
      <c r="S6" s="92"/>
      <c r="T6" s="93"/>
      <c r="U6" s="76"/>
      <c r="V6" s="76"/>
    </row>
    <row r="7" spans="1:22" s="107" customFormat="1" ht="23.25" customHeight="1">
      <c r="A7" s="95" t="s">
        <v>49</v>
      </c>
      <c r="B7" s="96" t="s">
        <v>86</v>
      </c>
      <c r="C7" s="97" t="s">
        <v>40</v>
      </c>
      <c r="D7" s="98">
        <f>+E7+J7</f>
        <v>1230032</v>
      </c>
      <c r="E7" s="98">
        <f>+F7+G7</f>
        <v>1017639</v>
      </c>
      <c r="F7" s="98">
        <v>137800</v>
      </c>
      <c r="G7" s="98">
        <v>879839</v>
      </c>
      <c r="H7" s="99" t="s">
        <v>50</v>
      </c>
      <c r="I7" s="99" t="s">
        <v>50</v>
      </c>
      <c r="J7" s="99">
        <f>+L7</f>
        <v>212393</v>
      </c>
      <c r="K7" s="99" t="s">
        <v>51</v>
      </c>
      <c r="L7" s="99">
        <v>212393</v>
      </c>
      <c r="M7" s="100" t="s">
        <v>50</v>
      </c>
      <c r="N7" s="101" t="s">
        <v>82</v>
      </c>
      <c r="O7" s="102"/>
      <c r="P7" s="102"/>
      <c r="Q7" s="103"/>
      <c r="R7" s="104"/>
      <c r="S7" s="103"/>
      <c r="T7" s="105"/>
      <c r="U7" s="106"/>
      <c r="V7" s="106"/>
    </row>
    <row r="8" spans="1:22" s="115" customFormat="1" ht="23.25" customHeight="1">
      <c r="A8" s="108"/>
      <c r="B8" s="96" t="s">
        <v>83</v>
      </c>
      <c r="C8" s="109"/>
      <c r="D8" s="98">
        <f>E8+J8</f>
        <v>713288</v>
      </c>
      <c r="E8" s="98">
        <f>F8+G8</f>
        <v>599290</v>
      </c>
      <c r="F8" s="98">
        <v>88500</v>
      </c>
      <c r="G8" s="98">
        <v>510790</v>
      </c>
      <c r="H8" s="99" t="s">
        <v>50</v>
      </c>
      <c r="I8" s="99" t="s">
        <v>50</v>
      </c>
      <c r="J8" s="99">
        <f>L8</f>
        <v>113998</v>
      </c>
      <c r="K8" s="99" t="s">
        <v>84</v>
      </c>
      <c r="L8" s="99">
        <v>113998</v>
      </c>
      <c r="M8" s="100" t="s">
        <v>50</v>
      </c>
      <c r="N8" s="110">
        <v>17</v>
      </c>
      <c r="O8" s="111"/>
      <c r="P8" s="111"/>
      <c r="Q8" s="112"/>
      <c r="R8" s="108"/>
      <c r="S8" s="112"/>
      <c r="T8" s="113"/>
      <c r="U8" s="114"/>
      <c r="V8" s="114"/>
    </row>
    <row r="9" spans="1:22" s="115" customFormat="1" ht="23.25" customHeight="1">
      <c r="A9" s="108"/>
      <c r="B9" s="96" t="s">
        <v>26</v>
      </c>
      <c r="C9" s="114"/>
      <c r="D9" s="116">
        <f>E9+J9</f>
        <v>643275</v>
      </c>
      <c r="E9" s="98">
        <f>F9+G9</f>
        <v>638350</v>
      </c>
      <c r="F9" s="98">
        <v>23800</v>
      </c>
      <c r="G9" s="98">
        <v>614550</v>
      </c>
      <c r="H9" s="99">
        <v>0</v>
      </c>
      <c r="I9" s="99">
        <v>0</v>
      </c>
      <c r="J9" s="99">
        <f>K9+L9</f>
        <v>4925</v>
      </c>
      <c r="K9" s="99">
        <v>0</v>
      </c>
      <c r="L9" s="99">
        <v>4925</v>
      </c>
      <c r="M9" s="100">
        <v>0</v>
      </c>
      <c r="N9" s="110">
        <v>18</v>
      </c>
      <c r="O9" s="111"/>
      <c r="P9" s="111"/>
      <c r="Q9" s="112"/>
      <c r="R9" s="108"/>
      <c r="S9" s="112"/>
      <c r="T9" s="113"/>
      <c r="U9" s="114"/>
      <c r="V9" s="114"/>
    </row>
    <row r="10" spans="1:22" s="115" customFormat="1" ht="23.25" customHeight="1">
      <c r="A10" s="108"/>
      <c r="B10" s="96" t="s">
        <v>52</v>
      </c>
      <c r="C10" s="114"/>
      <c r="D10" s="116">
        <f>E10+J10</f>
        <v>387900</v>
      </c>
      <c r="E10" s="98">
        <f>F10+G10</f>
        <v>387900</v>
      </c>
      <c r="F10" s="98">
        <f>28000+55500</f>
        <v>83500</v>
      </c>
      <c r="G10" s="98">
        <f>70800+44100+21000+168500</f>
        <v>304400</v>
      </c>
      <c r="H10" s="99">
        <v>0</v>
      </c>
      <c r="I10" s="99">
        <v>0</v>
      </c>
      <c r="J10" s="99">
        <f>K10+L10</f>
        <v>0</v>
      </c>
      <c r="K10" s="99">
        <v>0</v>
      </c>
      <c r="L10" s="99">
        <v>0</v>
      </c>
      <c r="M10" s="100">
        <v>0</v>
      </c>
      <c r="N10" s="110">
        <v>19</v>
      </c>
      <c r="O10" s="111"/>
      <c r="P10" s="111"/>
      <c r="Q10" s="112"/>
      <c r="R10" s="108"/>
      <c r="S10" s="112"/>
      <c r="T10" s="113"/>
      <c r="U10" s="114"/>
      <c r="V10" s="114"/>
    </row>
    <row r="11" spans="1:22" s="148" customFormat="1" ht="23.25" customHeight="1">
      <c r="A11" s="137"/>
      <c r="B11" s="138" t="s">
        <v>85</v>
      </c>
      <c r="C11" s="139"/>
      <c r="D11" s="140">
        <v>595160</v>
      </c>
      <c r="E11" s="141">
        <v>595160</v>
      </c>
      <c r="F11" s="141">
        <v>102000</v>
      </c>
      <c r="G11" s="141">
        <v>493160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3">
        <v>0</v>
      </c>
      <c r="N11" s="144" t="s">
        <v>87</v>
      </c>
      <c r="O11" s="145"/>
      <c r="P11" s="145"/>
      <c r="Q11" s="146"/>
      <c r="R11" s="137"/>
      <c r="S11" s="146"/>
      <c r="T11" s="147"/>
      <c r="U11" s="139"/>
      <c r="V11" s="139"/>
    </row>
    <row r="12" spans="1:14" ht="23.25" customHeight="1" thickBot="1">
      <c r="A12" s="117"/>
      <c r="B12" s="117"/>
      <c r="C12" s="117"/>
      <c r="D12" s="118"/>
      <c r="E12" s="117"/>
      <c r="F12" s="117"/>
      <c r="G12" s="117"/>
      <c r="H12" s="117"/>
      <c r="I12" s="117"/>
      <c r="J12" s="117"/>
      <c r="K12" s="117"/>
      <c r="L12" s="117"/>
      <c r="M12" s="119"/>
      <c r="N12" s="117"/>
    </row>
    <row r="13" spans="1:22" ht="23.25" customHeight="1" thickTop="1">
      <c r="A13" s="120" t="s">
        <v>53</v>
      </c>
      <c r="B13" s="120"/>
      <c r="C13" s="76"/>
      <c r="D13" s="88"/>
      <c r="E13" s="88"/>
      <c r="F13" s="88"/>
      <c r="G13" s="88"/>
      <c r="H13" s="88"/>
      <c r="I13" s="121"/>
      <c r="J13" s="89"/>
      <c r="K13" s="89"/>
      <c r="L13" s="122"/>
      <c r="M13" s="122"/>
      <c r="N13" s="122"/>
      <c r="O13" s="122"/>
      <c r="P13" s="122"/>
      <c r="Q13" s="123"/>
      <c r="R13" s="123"/>
      <c r="S13" s="76"/>
      <c r="T13" s="76"/>
      <c r="U13" s="76"/>
      <c r="V13" s="76"/>
    </row>
    <row r="14" spans="15:22" ht="23.25" customHeight="1">
      <c r="O14" s="76"/>
      <c r="P14" s="76"/>
      <c r="Q14" s="76"/>
      <c r="R14" s="76"/>
      <c r="S14" s="76"/>
      <c r="T14" s="76"/>
      <c r="U14" s="76"/>
      <c r="V14" s="76"/>
    </row>
    <row r="15" spans="15:22" ht="23.25" customHeight="1">
      <c r="O15" s="76"/>
      <c r="P15" s="76"/>
      <c r="Q15" s="76"/>
      <c r="R15" s="76"/>
      <c r="S15" s="76"/>
      <c r="T15" s="76"/>
      <c r="U15" s="76"/>
      <c r="V15" s="76"/>
    </row>
  </sheetData>
  <mergeCells count="12">
    <mergeCell ref="A2:D2"/>
    <mergeCell ref="D3:D4"/>
    <mergeCell ref="A3:C4"/>
    <mergeCell ref="H3:H4"/>
    <mergeCell ref="E3:G3"/>
    <mergeCell ref="N3:N4"/>
    <mergeCell ref="M2:N2"/>
    <mergeCell ref="F1:I1"/>
    <mergeCell ref="Q5:R5"/>
    <mergeCell ref="I3:I4"/>
    <mergeCell ref="M3:M4"/>
    <mergeCell ref="J3:L3"/>
  </mergeCells>
  <printOptions/>
  <pageMargins left="0.52" right="0.28" top="0.68" bottom="0" header="6.57" footer="0.5118110236220472"/>
  <pageSetup fitToHeight="1" fitToWidth="1" horizontalDpi="1200" verticalDpi="1200" orientation="landscape" paperSize="9" scale="62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6.25390625" style="82" customWidth="1"/>
    <col min="2" max="2" width="3.375" style="82" customWidth="1"/>
    <col min="3" max="3" width="5.25390625" style="82" customWidth="1"/>
    <col min="4" max="9" width="17.50390625" style="82" customWidth="1"/>
    <col min="10" max="14" width="16.25390625" style="82" customWidth="1"/>
    <col min="15" max="16" width="15.75390625" style="82" customWidth="1"/>
    <col min="17" max="17" width="8.625" style="82" customWidth="1"/>
    <col min="18" max="19" width="15.625" style="82" customWidth="1"/>
    <col min="20" max="21" width="4.25390625" style="82" customWidth="1"/>
    <col min="22" max="23" width="9.125" style="82" customWidth="1"/>
    <col min="24" max="16384" width="9.00390625" style="82" customWidth="1"/>
  </cols>
  <sheetData>
    <row r="1" spans="2:25" s="61" customFormat="1" ht="19.5" customHeight="1">
      <c r="B1" s="217" t="s">
        <v>93</v>
      </c>
      <c r="C1" s="217"/>
      <c r="D1" s="217"/>
      <c r="E1" s="217"/>
      <c r="G1" s="221"/>
      <c r="H1" s="222"/>
      <c r="I1" s="222"/>
      <c r="J1" s="124"/>
      <c r="L1" s="124"/>
      <c r="M1" s="125"/>
      <c r="N1" s="65"/>
      <c r="O1" s="65"/>
      <c r="P1" s="65"/>
      <c r="Q1" s="66"/>
      <c r="R1" s="66"/>
      <c r="S1" s="67"/>
      <c r="T1" s="67"/>
      <c r="U1" s="67"/>
      <c r="V1" s="68"/>
      <c r="W1" s="68"/>
      <c r="X1" s="69"/>
      <c r="Y1" s="69"/>
    </row>
    <row r="2" spans="1:25" s="72" customFormat="1" ht="21.75" customHeight="1" thickBot="1">
      <c r="A2" s="218" t="s">
        <v>54</v>
      </c>
      <c r="B2" s="219"/>
      <c r="C2" s="219"/>
      <c r="D2" s="219"/>
      <c r="E2" s="70"/>
      <c r="F2" s="71"/>
      <c r="G2" s="70"/>
      <c r="H2" s="70"/>
      <c r="I2" s="73"/>
      <c r="J2" s="73"/>
      <c r="K2" s="73"/>
      <c r="L2" s="73"/>
      <c r="M2" s="73"/>
      <c r="N2" s="73"/>
      <c r="O2" s="74"/>
      <c r="P2" s="74"/>
      <c r="Q2" s="74" t="s">
        <v>73</v>
      </c>
      <c r="R2" s="73"/>
      <c r="S2" s="73"/>
      <c r="T2" s="73"/>
      <c r="U2" s="73"/>
      <c r="V2" s="73"/>
      <c r="W2" s="73"/>
      <c r="X2" s="75"/>
      <c r="Y2" s="75"/>
    </row>
    <row r="3" spans="1:25" ht="22.5" customHeight="1" thickTop="1">
      <c r="A3" s="211" t="s">
        <v>89</v>
      </c>
      <c r="B3" s="211"/>
      <c r="C3" s="203"/>
      <c r="D3" s="205" t="s">
        <v>55</v>
      </c>
      <c r="E3" s="207" t="s">
        <v>56</v>
      </c>
      <c r="F3" s="208"/>
      <c r="G3" s="208"/>
      <c r="H3" s="208"/>
      <c r="I3" s="220"/>
      <c r="J3" s="126"/>
      <c r="K3" s="127"/>
      <c r="L3" s="213" t="s">
        <v>57</v>
      </c>
      <c r="M3" s="215" t="s">
        <v>58</v>
      </c>
      <c r="N3" s="213" t="s">
        <v>59</v>
      </c>
      <c r="O3" s="213" t="s">
        <v>60</v>
      </c>
      <c r="P3" s="213" t="s">
        <v>61</v>
      </c>
      <c r="Q3" s="198" t="s">
        <v>40</v>
      </c>
      <c r="R3" s="77"/>
      <c r="S3" s="78"/>
      <c r="T3" s="79"/>
      <c r="U3" s="80"/>
      <c r="V3" s="81"/>
      <c r="W3" s="81"/>
      <c r="X3" s="76"/>
      <c r="Y3" s="76"/>
    </row>
    <row r="4" spans="1:25" ht="22.5" customHeight="1">
      <c r="A4" s="212"/>
      <c r="B4" s="212"/>
      <c r="C4" s="204"/>
      <c r="D4" s="206"/>
      <c r="E4" s="83" t="s">
        <v>55</v>
      </c>
      <c r="F4" s="83" t="s">
        <v>62</v>
      </c>
      <c r="G4" s="83" t="s">
        <v>63</v>
      </c>
      <c r="H4" s="83" t="s">
        <v>64</v>
      </c>
      <c r="I4" s="84" t="s">
        <v>65</v>
      </c>
      <c r="J4" s="84" t="s">
        <v>66</v>
      </c>
      <c r="K4" s="84" t="s">
        <v>67</v>
      </c>
      <c r="L4" s="214"/>
      <c r="M4" s="216"/>
      <c r="N4" s="214"/>
      <c r="O4" s="214"/>
      <c r="P4" s="214"/>
      <c r="Q4" s="199"/>
      <c r="R4" s="78"/>
      <c r="S4" s="78"/>
      <c r="T4" s="78"/>
      <c r="U4" s="80"/>
      <c r="V4" s="80"/>
      <c r="W4" s="80"/>
      <c r="X4" s="76"/>
      <c r="Y4" s="76"/>
    </row>
    <row r="5" spans="1:25" ht="18" customHeight="1" hidden="1">
      <c r="A5" s="85"/>
      <c r="B5" s="86"/>
      <c r="C5" s="87"/>
      <c r="D5" s="88"/>
      <c r="E5" s="88"/>
      <c r="F5" s="88"/>
      <c r="G5" s="88"/>
      <c r="H5" s="88"/>
      <c r="I5" s="89"/>
      <c r="J5" s="89"/>
      <c r="K5" s="89"/>
      <c r="L5" s="89"/>
      <c r="M5" s="89"/>
      <c r="N5" s="89"/>
      <c r="O5" s="89"/>
      <c r="P5" s="89"/>
      <c r="Q5" s="90" t="s">
        <v>68</v>
      </c>
      <c r="R5" s="88"/>
      <c r="S5" s="88"/>
      <c r="T5" s="202"/>
      <c r="U5" s="202"/>
      <c r="V5" s="92"/>
      <c r="W5" s="93"/>
      <c r="X5" s="76"/>
      <c r="Y5" s="76"/>
    </row>
    <row r="6" spans="1:25" ht="9" customHeight="1">
      <c r="A6" s="85"/>
      <c r="B6" s="86"/>
      <c r="C6" s="87"/>
      <c r="D6" s="88"/>
      <c r="E6" s="88"/>
      <c r="F6" s="88"/>
      <c r="G6" s="88"/>
      <c r="H6" s="88"/>
      <c r="I6" s="89"/>
      <c r="J6" s="89"/>
      <c r="K6" s="89"/>
      <c r="L6" s="89"/>
      <c r="M6" s="89"/>
      <c r="N6" s="89"/>
      <c r="O6" s="89"/>
      <c r="P6" s="89"/>
      <c r="Q6" s="94"/>
      <c r="R6" s="88"/>
      <c r="S6" s="88"/>
      <c r="T6" s="91"/>
      <c r="U6" s="91"/>
      <c r="V6" s="92"/>
      <c r="W6" s="93"/>
      <c r="X6" s="76"/>
      <c r="Y6" s="76"/>
    </row>
    <row r="7" spans="1:25" s="107" customFormat="1" ht="23.25" customHeight="1">
      <c r="A7" s="95" t="s">
        <v>49</v>
      </c>
      <c r="B7" s="96" t="s">
        <v>86</v>
      </c>
      <c r="C7" s="97" t="s">
        <v>40</v>
      </c>
      <c r="D7" s="99">
        <f>E7+SUM(L7:P7)</f>
        <v>1829672</v>
      </c>
      <c r="E7" s="99">
        <f>SUM(F7:K7)</f>
        <v>1397400</v>
      </c>
      <c r="F7" s="99" t="s">
        <v>51</v>
      </c>
      <c r="G7" s="99">
        <v>617400</v>
      </c>
      <c r="H7" s="99">
        <v>647000</v>
      </c>
      <c r="I7" s="99">
        <v>0</v>
      </c>
      <c r="J7" s="99" t="s">
        <v>51</v>
      </c>
      <c r="K7" s="99">
        <v>133000</v>
      </c>
      <c r="L7" s="99">
        <v>267000</v>
      </c>
      <c r="M7" s="99">
        <v>165272</v>
      </c>
      <c r="N7" s="99" t="s">
        <v>51</v>
      </c>
      <c r="O7" s="99">
        <v>0</v>
      </c>
      <c r="P7" s="99">
        <v>0</v>
      </c>
      <c r="Q7" s="128" t="s">
        <v>90</v>
      </c>
      <c r="R7" s="129"/>
      <c r="S7" s="129"/>
      <c r="T7" s="103"/>
      <c r="U7" s="95"/>
      <c r="V7" s="103"/>
      <c r="W7" s="105"/>
      <c r="X7" s="106"/>
      <c r="Y7" s="106"/>
    </row>
    <row r="8" spans="1:25" s="107" customFormat="1" ht="23.25" customHeight="1">
      <c r="A8" s="108"/>
      <c r="B8" s="96" t="s">
        <v>83</v>
      </c>
      <c r="C8" s="109"/>
      <c r="D8" s="99">
        <f>E8+SUM(L8:P8)</f>
        <v>1188378</v>
      </c>
      <c r="E8" s="99">
        <f>SUM(F8:K8)</f>
        <v>959200</v>
      </c>
      <c r="F8" s="99" t="s">
        <v>84</v>
      </c>
      <c r="G8" s="99">
        <f>463400</f>
        <v>463400</v>
      </c>
      <c r="H8" s="99">
        <f>116600+230100</f>
        <v>346700</v>
      </c>
      <c r="I8" s="99">
        <v>0</v>
      </c>
      <c r="J8" s="99" t="s">
        <v>84</v>
      </c>
      <c r="K8" s="99">
        <v>149100</v>
      </c>
      <c r="L8" s="99">
        <f>77000+86994</f>
        <v>163994</v>
      </c>
      <c r="M8" s="99">
        <f>53034+150</f>
        <v>53184</v>
      </c>
      <c r="N8" s="99" t="s">
        <v>84</v>
      </c>
      <c r="O8" s="99">
        <v>0</v>
      </c>
      <c r="P8" s="99">
        <v>12000</v>
      </c>
      <c r="Q8" s="128" t="s">
        <v>91</v>
      </c>
      <c r="R8" s="129"/>
      <c r="S8" s="129"/>
      <c r="T8" s="103"/>
      <c r="U8" s="95"/>
      <c r="V8" s="103"/>
      <c r="W8" s="105"/>
      <c r="X8" s="106"/>
      <c r="Y8" s="106"/>
    </row>
    <row r="9" spans="1:25" s="107" customFormat="1" ht="23.25" customHeight="1">
      <c r="A9" s="108"/>
      <c r="B9" s="96" t="s">
        <v>26</v>
      </c>
      <c r="C9" s="109"/>
      <c r="D9" s="99">
        <f>E9+SUM(L9:P9)</f>
        <v>1035377</v>
      </c>
      <c r="E9" s="99">
        <f>SUM(F9:K9)</f>
        <v>857600</v>
      </c>
      <c r="F9" s="99" t="s">
        <v>84</v>
      </c>
      <c r="G9" s="99">
        <f>525000+86600</f>
        <v>611600</v>
      </c>
      <c r="H9" s="99">
        <f>63000+82400</f>
        <v>145400</v>
      </c>
      <c r="I9" s="99" t="s">
        <v>84</v>
      </c>
      <c r="J9" s="99" t="s">
        <v>84</v>
      </c>
      <c r="K9" s="99">
        <v>100600</v>
      </c>
      <c r="L9" s="99">
        <v>8480</v>
      </c>
      <c r="M9" s="99">
        <v>162297</v>
      </c>
      <c r="N9" s="99" t="s">
        <v>84</v>
      </c>
      <c r="O9" s="99" t="s">
        <v>84</v>
      </c>
      <c r="P9" s="99">
        <v>7000</v>
      </c>
      <c r="Q9" s="128" t="s">
        <v>69</v>
      </c>
      <c r="R9" s="129"/>
      <c r="S9" s="129"/>
      <c r="T9" s="103"/>
      <c r="U9" s="95"/>
      <c r="V9" s="103"/>
      <c r="W9" s="105"/>
      <c r="X9" s="106"/>
      <c r="Y9" s="106"/>
    </row>
    <row r="10" spans="1:25" s="107" customFormat="1" ht="23.25" customHeight="1">
      <c r="A10" s="108"/>
      <c r="B10" s="96" t="s">
        <v>52</v>
      </c>
      <c r="C10" s="109"/>
      <c r="D10" s="99">
        <v>352372</v>
      </c>
      <c r="E10" s="99">
        <v>315900</v>
      </c>
      <c r="F10" s="99">
        <v>0</v>
      </c>
      <c r="G10" s="99">
        <v>236000</v>
      </c>
      <c r="H10" s="99">
        <v>49900</v>
      </c>
      <c r="I10" s="99">
        <v>0</v>
      </c>
      <c r="J10" s="99">
        <v>0</v>
      </c>
      <c r="K10" s="99">
        <v>30000</v>
      </c>
      <c r="L10" s="99">
        <v>0</v>
      </c>
      <c r="M10" s="99">
        <v>0</v>
      </c>
      <c r="N10" s="99">
        <v>0</v>
      </c>
      <c r="O10" s="99">
        <v>0</v>
      </c>
      <c r="P10" s="99">
        <v>36472</v>
      </c>
      <c r="Q10" s="128" t="s">
        <v>70</v>
      </c>
      <c r="R10" s="129"/>
      <c r="S10" s="129"/>
      <c r="T10" s="103"/>
      <c r="U10" s="95"/>
      <c r="V10" s="103"/>
      <c r="W10" s="105"/>
      <c r="X10" s="106"/>
      <c r="Y10" s="106"/>
    </row>
    <row r="11" spans="1:25" s="155" customFormat="1" ht="23.25" customHeight="1">
      <c r="A11" s="137"/>
      <c r="B11" s="138" t="s">
        <v>85</v>
      </c>
      <c r="C11" s="149"/>
      <c r="D11" s="142">
        <f>E11+SUM(L11:P11)</f>
        <v>577600</v>
      </c>
      <c r="E11" s="142">
        <f>SUM(F11:K11)</f>
        <v>492000</v>
      </c>
      <c r="F11" s="142">
        <v>0</v>
      </c>
      <c r="G11" s="142">
        <v>262000</v>
      </c>
      <c r="H11" s="142">
        <v>210000</v>
      </c>
      <c r="I11" s="142">
        <v>0</v>
      </c>
      <c r="J11" s="142">
        <v>0</v>
      </c>
      <c r="K11" s="142">
        <v>20000</v>
      </c>
      <c r="L11" s="142">
        <v>0</v>
      </c>
      <c r="M11" s="142">
        <v>0</v>
      </c>
      <c r="N11" s="142">
        <v>0</v>
      </c>
      <c r="O11" s="142">
        <v>0</v>
      </c>
      <c r="P11" s="142">
        <v>85600</v>
      </c>
      <c r="Q11" s="167" t="s">
        <v>92</v>
      </c>
      <c r="R11" s="150"/>
      <c r="S11" s="150"/>
      <c r="T11" s="151"/>
      <c r="U11" s="152"/>
      <c r="V11" s="151"/>
      <c r="W11" s="153"/>
      <c r="X11" s="154"/>
      <c r="Y11" s="154"/>
    </row>
    <row r="12" spans="1:17" ht="9" customHeight="1" thickBot="1">
      <c r="A12" s="117"/>
      <c r="B12" s="117"/>
      <c r="C12" s="117"/>
      <c r="D12" s="118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</row>
    <row r="13" spans="1:25" ht="19.5" customHeight="1" thickTop="1">
      <c r="A13" s="120" t="s">
        <v>74</v>
      </c>
      <c r="B13" s="120"/>
      <c r="C13" s="76"/>
      <c r="D13" s="88"/>
      <c r="E13" s="88"/>
      <c r="F13" s="88"/>
      <c r="G13" s="88"/>
      <c r="H13" s="88"/>
      <c r="I13" s="121"/>
      <c r="J13" s="121"/>
      <c r="K13" s="121"/>
      <c r="M13" s="89"/>
      <c r="N13" s="122"/>
      <c r="O13" s="122"/>
      <c r="P13" s="122"/>
      <c r="Q13" s="122"/>
      <c r="R13" s="122"/>
      <c r="S13" s="122"/>
      <c r="T13" s="123"/>
      <c r="U13" s="123"/>
      <c r="V13" s="76"/>
      <c r="W13" s="76"/>
      <c r="X13" s="76"/>
      <c r="Y13" s="76"/>
    </row>
    <row r="14" spans="18:25" ht="13.5">
      <c r="R14" s="76"/>
      <c r="S14" s="76"/>
      <c r="T14" s="76"/>
      <c r="U14" s="76"/>
      <c r="V14" s="76"/>
      <c r="W14" s="76"/>
      <c r="X14" s="76"/>
      <c r="Y14" s="76"/>
    </row>
    <row r="15" spans="18:25" ht="13.5">
      <c r="R15" s="76"/>
      <c r="S15" s="76"/>
      <c r="T15" s="76"/>
      <c r="U15" s="76"/>
      <c r="V15" s="76"/>
      <c r="W15" s="76"/>
      <c r="X15" s="76"/>
      <c r="Y15" s="76"/>
    </row>
  </sheetData>
  <mergeCells count="13">
    <mergeCell ref="B1:E1"/>
    <mergeCell ref="A2:D2"/>
    <mergeCell ref="E3:I3"/>
    <mergeCell ref="A3:C4"/>
    <mergeCell ref="D3:D4"/>
    <mergeCell ref="G1:I1"/>
    <mergeCell ref="L3:L4"/>
    <mergeCell ref="N3:N4"/>
    <mergeCell ref="P3:P4"/>
    <mergeCell ref="T5:U5"/>
    <mergeCell ref="O3:O4"/>
    <mergeCell ref="Q3:Q4"/>
    <mergeCell ref="M3:M4"/>
  </mergeCells>
  <printOptions/>
  <pageMargins left="0.52" right="0.28" top="0.68" bottom="0" header="6.57" footer="0.5118110236220472"/>
  <pageSetup fitToHeight="1" fitToWidth="1" horizontalDpi="1200" verticalDpi="1200" orientation="landscape" paperSize="9" scale="58" r:id="rId1"/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2009-10-28T10:27:57Z</cp:lastPrinted>
  <dcterms:created xsi:type="dcterms:W3CDTF">2008-10-20T00:42:44Z</dcterms:created>
  <dcterms:modified xsi:type="dcterms:W3CDTF">2009-10-28T10:28:00Z</dcterms:modified>
  <cp:category/>
  <cp:version/>
  <cp:contentType/>
  <cp:contentStatus/>
</cp:coreProperties>
</file>