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pl-filezenra03\FZSRA\yamamototakumi\download\"/>
    </mc:Choice>
  </mc:AlternateContent>
  <xr:revisionPtr revIDLastSave="0" documentId="13_ncr:1_{33110589-4571-4485-84E1-AD615D988151}" xr6:coauthVersionLast="47" xr6:coauthVersionMax="47" xr10:uidLastSave="{00000000-0000-0000-0000-000000000000}"/>
  <bookViews>
    <workbookView xWindow="28680" yWindow="-120" windowWidth="29040" windowHeight="15840" tabRatio="549" activeTab="1" xr2:uid="{00000000-000D-0000-FFFF-FFFF00000000}"/>
  </bookViews>
  <sheets>
    <sheet name="富有" sheetId="6853" r:id="rId1"/>
    <sheet name="西条" sheetId="6849" r:id="rId2"/>
    <sheet name="Sheet2" sheetId="6852" state="hidden" r:id="rId3"/>
    <sheet name="Sheet1" sheetId="6851" state="hidden" r:id="rId4"/>
  </sheets>
  <definedNames>
    <definedName name="_xlnm.Print_Area" localSheetId="3">Sheet1!$A$1:$AZ$58</definedName>
    <definedName name="_xlnm.Print_Area" localSheetId="1">西条!$A$1:$Z$36</definedName>
    <definedName name="_xlnm.Print_Area" localSheetId="0">富有!$A$1:$AE$35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0" i="6853" l="1"/>
  <c r="AK20" i="6853"/>
  <c r="AL20" i="6853"/>
  <c r="AM20" i="6853"/>
  <c r="AN20" i="6853"/>
  <c r="AO20" i="6853"/>
  <c r="AP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M15" i="6849"/>
  <c r="AJ15" i="6849"/>
  <c r="AK15" i="6849"/>
  <c r="AL15" i="6849"/>
  <c r="AN15" i="6849"/>
  <c r="AO15" i="6849"/>
  <c r="AP15" i="6849"/>
  <c r="AQ15" i="6849"/>
  <c r="AR15" i="6849"/>
  <c r="AS15" i="6849"/>
  <c r="AT15" i="6849"/>
  <c r="AU15" i="6849"/>
  <c r="AV15" i="6849"/>
  <c r="AW15" i="6849"/>
  <c r="AX15" i="6849"/>
  <c r="AY15" i="6849"/>
  <c r="AZ15" i="6849"/>
  <c r="BA15" i="6849"/>
  <c r="BB15" i="6849"/>
  <c r="BC15" i="6849"/>
  <c r="BD15" i="6849"/>
  <c r="BE15" i="6849"/>
  <c r="BF15" i="6849"/>
  <c r="BG15" i="6849"/>
  <c r="BH15" i="6849"/>
  <c r="AI15" i="6849"/>
  <c r="AJ17" i="6849"/>
  <c r="AK17" i="6849"/>
  <c r="O25" i="6849" s="1"/>
  <c r="AL17" i="6849"/>
  <c r="AM17" i="6849"/>
  <c r="AN17" i="6849"/>
  <c r="AO17" i="6849"/>
  <c r="AP17" i="6849"/>
  <c r="AQ17" i="6849"/>
  <c r="AR17" i="6849"/>
  <c r="AS17" i="6849"/>
  <c r="AT17" i="6849"/>
  <c r="AU17" i="6849"/>
  <c r="AV17" i="6849"/>
  <c r="AW17" i="6849"/>
  <c r="AX17" i="6849"/>
  <c r="AY17" i="6849"/>
  <c r="AZ17" i="6849"/>
  <c r="BA17" i="6849"/>
  <c r="BB17" i="6849"/>
  <c r="BC17" i="6849"/>
  <c r="BD17" i="6849"/>
  <c r="BE17" i="6849"/>
  <c r="BF17" i="6849"/>
  <c r="BG17" i="6849"/>
  <c r="BH17" i="6849"/>
  <c r="AJ16" i="6849"/>
  <c r="AK16" i="6849"/>
  <c r="O24" i="6849" s="1"/>
  <c r="AL16" i="6849"/>
  <c r="AM16" i="6849"/>
  <c r="AN16" i="6849"/>
  <c r="AO16" i="6849"/>
  <c r="AP16" i="6849"/>
  <c r="AQ16" i="6849"/>
  <c r="AR16" i="6849"/>
  <c r="AS16" i="6849"/>
  <c r="AT16" i="6849"/>
  <c r="AU16" i="6849"/>
  <c r="AV16" i="6849"/>
  <c r="AW16" i="6849"/>
  <c r="AX16" i="6849"/>
  <c r="AY16" i="6849"/>
  <c r="AZ16" i="6849"/>
  <c r="BA16" i="6849"/>
  <c r="BB16" i="6849"/>
  <c r="BC16" i="6849"/>
  <c r="BD16" i="6849"/>
  <c r="BE16" i="6849"/>
  <c r="BF16" i="6849"/>
  <c r="BG16" i="6849"/>
  <c r="BH16" i="6849"/>
  <c r="AI17" i="6849"/>
  <c r="AI16" i="6849"/>
  <c r="AI8" i="6849"/>
  <c r="AJ8" i="6849"/>
  <c r="AK8" i="6849"/>
  <c r="AL8" i="6849"/>
  <c r="AM8" i="6849"/>
  <c r="AN8" i="6849"/>
  <c r="AO8" i="6849"/>
  <c r="AP8" i="6849"/>
  <c r="AQ8" i="6849"/>
  <c r="AR8" i="6849"/>
  <c r="AS8" i="6849"/>
  <c r="AT8" i="6849"/>
  <c r="AU8" i="6849"/>
  <c r="AV8" i="6849"/>
  <c r="AW8" i="6849"/>
  <c r="AX8" i="6849"/>
  <c r="AY8" i="6849"/>
  <c r="AZ8" i="6849"/>
  <c r="BA8" i="6849"/>
  <c r="BB8" i="6849"/>
  <c r="BC8" i="6849"/>
  <c r="BD8" i="6849"/>
  <c r="BE8" i="6849"/>
  <c r="BF8" i="6849"/>
  <c r="BG8" i="6849"/>
  <c r="BH8" i="6849"/>
  <c r="AI9" i="6849"/>
  <c r="AJ9" i="6849"/>
  <c r="AK9" i="6849"/>
  <c r="AL9" i="6849"/>
  <c r="AM9" i="6849"/>
  <c r="AN9" i="6849"/>
  <c r="AO9" i="6849"/>
  <c r="AP9" i="6849"/>
  <c r="AQ9" i="6849"/>
  <c r="AR9" i="6849"/>
  <c r="AS9" i="6849"/>
  <c r="AT9" i="6849"/>
  <c r="AU9" i="6849"/>
  <c r="AV9" i="6849"/>
  <c r="AW9" i="6849"/>
  <c r="AX9" i="6849"/>
  <c r="AY9" i="6849"/>
  <c r="AZ9" i="6849"/>
  <c r="BA9" i="6849"/>
  <c r="BB9" i="6849"/>
  <c r="BC9" i="6849"/>
  <c r="BD9" i="6849"/>
  <c r="BE9" i="6849"/>
  <c r="BF9" i="6849"/>
  <c r="BG9" i="6849"/>
  <c r="BH9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AK23" i="6849" l="1"/>
  <c r="AK22" i="6849"/>
  <c r="O23" i="6849"/>
  <c r="O26" i="6849" s="1"/>
  <c r="P25" i="6853"/>
  <c r="AZ14" i="6849" l="1"/>
  <c r="AZ13" i="6849"/>
  <c r="AY14" i="6849"/>
  <c r="AY13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X14" i="6849" l="1"/>
  <c r="AW14" i="6849"/>
  <c r="AX13" i="6849"/>
  <c r="AW13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W18" i="6849" l="1"/>
  <c r="AX18" i="6849"/>
  <c r="AW19" i="6849"/>
  <c r="AX19" i="6849"/>
  <c r="AW24" i="6853"/>
  <c r="AX24" i="6853"/>
  <c r="AW23" i="6853"/>
  <c r="AX23" i="6853"/>
  <c r="AZ18" i="6849" l="1"/>
  <c r="P23" i="6849"/>
  <c r="AZ24" i="6853"/>
  <c r="AZ23" i="6853"/>
  <c r="AY18" i="6849" l="1"/>
  <c r="AY24" i="6853"/>
  <c r="AY23" i="6853"/>
  <c r="Q24" i="6849" l="1"/>
  <c r="AO22" i="6849" s="1"/>
  <c r="AU18" i="6849" l="1"/>
  <c r="BF24" i="6853"/>
  <c r="BB24" i="6853"/>
  <c r="R25" i="6853"/>
  <c r="AJ18" i="6849"/>
  <c r="P24" i="6849"/>
  <c r="AM22" i="6849" s="1"/>
  <c r="AN18" i="6849"/>
  <c r="S24" i="6849"/>
  <c r="AS22" i="6849" s="1"/>
  <c r="AT18" i="6849"/>
  <c r="V24" i="6849"/>
  <c r="AY22" i="6849" s="1"/>
  <c r="BD18" i="6849"/>
  <c r="Y24" i="6849"/>
  <c r="BF18" i="6849"/>
  <c r="AJ19" i="6849"/>
  <c r="AK19" i="6849"/>
  <c r="AP19" i="6849"/>
  <c r="AS19" i="6849"/>
  <c r="AZ19" i="6849"/>
  <c r="BE19" i="6849"/>
  <c r="BF19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BA13" i="6849"/>
  <c r="BB13" i="6849"/>
  <c r="BC13" i="6849"/>
  <c r="BD13" i="6849"/>
  <c r="BE13" i="6849"/>
  <c r="BF13" i="6849"/>
  <c r="BG13" i="6849"/>
  <c r="BH13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BA14" i="6849"/>
  <c r="BB14" i="6849"/>
  <c r="BC14" i="6849"/>
  <c r="BD14" i="6849"/>
  <c r="BE14" i="6849"/>
  <c r="BF14" i="6849"/>
  <c r="BG14" i="6849"/>
  <c r="BH14" i="6849"/>
  <c r="AI14" i="6849"/>
  <c r="AI13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K18" i="6849"/>
  <c r="AT19" i="6849"/>
  <c r="BB19" i="6849"/>
  <c r="AM23" i="6853"/>
  <c r="AM24" i="6853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H18" i="6851" l="1"/>
  <c r="AK18" i="6851"/>
  <c r="AY18" i="6851"/>
  <c r="AG18" i="6851"/>
  <c r="AI19" i="6851"/>
  <c r="AM19" i="6851"/>
  <c r="AC18" i="6851"/>
  <c r="AW18" i="6851"/>
  <c r="AY19" i="6849"/>
  <c r="W25" i="6849"/>
  <c r="BA23" i="6849" s="1"/>
  <c r="V25" i="6849"/>
  <c r="AY23" i="6849" s="1"/>
  <c r="AR19" i="6849"/>
  <c r="R25" i="6849"/>
  <c r="AQ23" i="6849" s="1"/>
  <c r="T25" i="6849"/>
  <c r="AU23" i="6849" s="1"/>
  <c r="BH19" i="6849"/>
  <c r="Z25" i="6849"/>
  <c r="BG23" i="6849" s="1"/>
  <c r="Y25" i="6849"/>
  <c r="BE23" i="6849" s="1"/>
  <c r="BD19" i="6849"/>
  <c r="BC19" i="6849"/>
  <c r="X25" i="6849"/>
  <c r="BC23" i="6849" s="1"/>
  <c r="U25" i="6849"/>
  <c r="AW23" i="6849" s="1"/>
  <c r="AV19" i="6849"/>
  <c r="S25" i="6849"/>
  <c r="AS23" i="6849" s="1"/>
  <c r="AQ19" i="6849"/>
  <c r="Q25" i="6849"/>
  <c r="AO23" i="6849" s="1"/>
  <c r="AN19" i="6849"/>
  <c r="AL19" i="6849"/>
  <c r="P25" i="6849"/>
  <c r="AM23" i="6849" s="1"/>
  <c r="AI19" i="6849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U23" i="6849"/>
  <c r="P26" i="6849"/>
  <c r="AU19" i="6849"/>
  <c r="AM19" i="6849"/>
  <c r="AL18" i="6849"/>
  <c r="BG19" i="6849"/>
  <c r="BH18" i="6849"/>
  <c r="BG18" i="6849"/>
  <c r="AV18" i="6849"/>
  <c r="AQ18" i="6849"/>
  <c r="Q23" i="6849"/>
  <c r="BC18" i="6849"/>
  <c r="Y23" i="6849"/>
  <c r="T23" i="6849"/>
  <c r="Z23" i="6849"/>
  <c r="Z27" i="6849" s="1"/>
  <c r="AS18" i="6849"/>
  <c r="T24" i="6849"/>
  <c r="AU22" i="6849" s="1"/>
  <c r="BE18" i="6849"/>
  <c r="R24" i="6849"/>
  <c r="AQ22" i="6849" s="1"/>
  <c r="BA19" i="6849"/>
  <c r="BA18" i="6849"/>
  <c r="AO19" i="6849"/>
  <c r="V23" i="6849"/>
  <c r="AI18" i="6849"/>
  <c r="R23" i="6849"/>
  <c r="S23" i="6849"/>
  <c r="X23" i="6849"/>
  <c r="W23" i="6849"/>
  <c r="AR18" i="6849"/>
  <c r="BB18" i="6849"/>
  <c r="AP18" i="6849"/>
  <c r="U24" i="6849"/>
  <c r="AW22" i="6849" s="1"/>
  <c r="X24" i="6849"/>
  <c r="BC22" i="6849" s="1"/>
  <c r="Z24" i="6849"/>
  <c r="AM18" i="6849"/>
  <c r="BE22" i="6849"/>
  <c r="AO18" i="6849"/>
  <c r="W24" i="6849"/>
  <c r="BA22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S24" i="6853"/>
  <c r="AS23" i="6853"/>
  <c r="U25" i="6853"/>
  <c r="AA25" i="6853"/>
  <c r="AA29" i="6853" s="1"/>
  <c r="BF23" i="6853"/>
  <c r="Z27" i="6853"/>
  <c r="BE29" i="6853" s="1"/>
  <c r="AA26" i="6853"/>
  <c r="BG28" i="6853" s="1"/>
  <c r="S27" i="6853"/>
  <c r="AQ29" i="6853" s="1"/>
  <c r="V25" i="6853"/>
  <c r="BI23" i="6853"/>
  <c r="AN24" i="6853"/>
  <c r="V27" i="6853"/>
  <c r="W26" i="6853"/>
  <c r="AY28" i="6853" s="1"/>
  <c r="AT23" i="6853"/>
  <c r="BE23" i="6853"/>
  <c r="BG24" i="6853"/>
  <c r="BG23" i="6853"/>
  <c r="W25" i="6853"/>
  <c r="AV24" i="6853"/>
  <c r="Q26" i="6853"/>
  <c r="AM28" i="6853" s="1"/>
  <c r="AQ24" i="6853"/>
  <c r="Y25" i="6853"/>
  <c r="Y26" i="6853"/>
  <c r="BC28" i="6853" s="1"/>
  <c r="BA24" i="6853"/>
  <c r="Z26" i="6853"/>
  <c r="BE28" i="6853" s="1"/>
  <c r="BJ24" i="6853"/>
  <c r="X25" i="6853"/>
  <c r="Q25" i="6853"/>
  <c r="BK29" i="6853"/>
  <c r="AT24" i="6853"/>
  <c r="BA29" i="6853"/>
  <c r="BL23" i="6853"/>
  <c r="Z25" i="6853"/>
  <c r="U27" i="6853"/>
  <c r="AU29" i="6853" s="1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R29" i="6853" l="1"/>
  <c r="R27" i="6849"/>
  <c r="T27" i="6849"/>
  <c r="W27" i="6849"/>
  <c r="Y27" i="6849"/>
  <c r="Y26" i="6849"/>
  <c r="U27" i="6849"/>
  <c r="V27" i="6849"/>
  <c r="X27" i="6849"/>
  <c r="Q27" i="6849"/>
  <c r="P27" i="6849"/>
  <c r="O27" i="6849"/>
  <c r="S27" i="6849"/>
  <c r="W29" i="6853"/>
  <c r="V29" i="6853"/>
  <c r="X26" i="6849"/>
  <c r="Q26" i="6849"/>
  <c r="T26" i="6849"/>
  <c r="W26" i="6849"/>
  <c r="Z26" i="6849"/>
  <c r="U26" i="6849"/>
  <c r="BG22" i="6849"/>
  <c r="S26" i="6849"/>
  <c r="R26" i="6849"/>
  <c r="V26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0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<sst xmlns="http://schemas.openxmlformats.org/spreadsheetml/2006/main" count="506" uniqueCount="100">
  <si>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</si>
  <si>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</si>
  <si>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</si>
  <si>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</si>
  <si>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</si>
  <si>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</si>
  <si>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</si>
  <si>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</si>
  <si>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</si>
  <si>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</si>
  <si>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</si>
  <si>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</si>
  <si>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</si>
  <si>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</si>
  <si>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</si>
  <si>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</si>
  <si>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</si>
  <si>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</si>
  <si>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</si>
  <si>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</si>
  <si>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</si>
  <si>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</si>
  <si>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</si>
  <si>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</si>
  <si>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</si>
  <si>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</si>
  <si>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</si>
  <si>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</si>
  <si>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</si>
  <si>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</si>
  <si>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</si>
  <si>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</si>
  <si>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</si>
  <si>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</si>
  <si>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</si>
  <si>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</si>
  <si>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</si>
  <si>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</si>
  <si>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</si>
  <si>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</si>
  <si>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</si>
  <si>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</si>
  <si>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</si>
  <si>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</si>
  <si>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</si>
  <si>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</si>
  <si>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</si>
  <si>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</si>
  <si>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</si>
  <si>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</si>
  <si>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</si>
  <si>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</si>
  <si>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</si>
  <si>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</si>
  <si>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</si>
  <si>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</si>
  <si>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</si>
  <si>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</si>
  <si>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</si>
  <si>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</si>
  <si>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</si>
  <si>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</si>
  <si>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</si>
  <si>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</si>
  <si>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</si>
  <si>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</si>
  <si>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</si>
  <si>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</si>
  <si>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</si>
  <si>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</si>
  <si>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</si>
  <si>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</si>
  <si>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</si>
  <si>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</si>
  <si>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</si>
  <si>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</si>
  <si>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</si>
  <si>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</si>
  <si>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</si>
  <si>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</si>
  <si>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</si>
  <si>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</si>
  <si>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</si>
  <si>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</si>
  <si>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</si>
  <si>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</si>
  <si>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</si>
  <si>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令和６年度　富有作況調査園の果実発育調査結果</t>
    <rPh sb="0" eb="1">
      <t>レイ</t>
    </rPh>
    <rPh sb="1" eb="2">
      <t>ワ</t>
    </rPh>
    <phoneticPr fontId="12"/>
  </si>
  <si>
    <t>　　　　　河原：平成29年～令和5年の平均値（7年間）</t>
    <phoneticPr fontId="12"/>
  </si>
  <si>
    <t>　　　　　会見：平成26年～令和5年の平均値（１０年間）</t>
    <phoneticPr fontId="12"/>
  </si>
  <si>
    <t>令和６年度　西条作況調査園の果実発育調査結果</t>
    <rPh sb="0" eb="1">
      <t>レイ</t>
    </rPh>
    <rPh sb="1" eb="2">
      <t>ワ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</si>
  <si>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</si>
  <si>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八東：令和５年度で調査終了</t>
    <rPh sb="3" eb="5">
      <t>レイワ</t>
    </rPh>
    <rPh sb="6" eb="7">
      <t>ネン</t>
    </rPh>
    <rPh sb="7" eb="8">
      <t>ド</t>
    </rPh>
    <rPh sb="9" eb="11">
      <t>チョウサ</t>
    </rPh>
    <rPh sb="11" eb="13">
      <t>シュウリョウ</t>
    </rPh>
    <phoneticPr fontId="12"/>
  </si>
  <si>
    <t>園試：平成２８年～令和５年の平均値　令和４年を除く（７年間）</t>
    <rPh sb="0" eb="1">
      <t>シ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18" eb="20">
      <t>レイワ</t>
    </rPh>
    <rPh sb="21" eb="22">
      <t>ネン</t>
    </rPh>
    <rPh sb="23" eb="24">
      <t>ノゾ</t>
    </rPh>
    <rPh sb="27" eb="29">
      <t>ネンカン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</si>
  <si>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</si>
  <si>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</si>
  <si>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　　　 　　園試：平成28年～令和5年の平均値（7年間）　※令和４年度を除く</t>
    <rPh sb="4" eb="5">
      <t>エン</t>
    </rPh>
    <rPh sb="6" eb="7">
      <t>シ</t>
    </rPh>
    <phoneticPr fontId="12"/>
  </si>
  <si>
    <t>平年比</t>
    <rPh sb="0" eb="2">
      <t>ヘイネン</t>
    </rPh>
    <rPh sb="2" eb="3">
      <t>ヒ</t>
    </rPh>
    <phoneticPr fontId="12"/>
  </si>
  <si>
    <t>５日遅い</t>
    <rPh sb="1" eb="2">
      <t>ニチ</t>
    </rPh>
    <rPh sb="2" eb="3">
      <t>オソ</t>
    </rPh>
    <phoneticPr fontId="12"/>
  </si>
  <si>
    <t>３日遅い</t>
    <rPh sb="1" eb="2">
      <t>ニチ</t>
    </rPh>
    <rPh sb="2" eb="3">
      <t>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</si>
</sst>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</cellStyleXfs>
  <cellXfs count="212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2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3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4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77" fontId="2" fillId="0" borderId="21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8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0" xfId="0" applyNumberFormat="1" applyFont="1" applyBorder="1" applyAlignment="1">
      <alignment horizontal="righ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2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5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1" xfId="0" applyNumberFormat="1" applyFont="1" applyBorder="1" applyAlignment="1">
      <alignment shrinkToFit="1"/>
    </xf>
    <xf numFmtId="0" fontId="1" fillId="0" borderId="29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8" xfId="0" applyNumberFormat="1" applyFont="1" applyBorder="1" applyAlignment="1">
      <alignment horizontal="right"/>
    </xf>
    <xf numFmtId="180" fontId="15" fillId="3" borderId="28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0" xfId="0" applyNumberFormat="1" applyFont="1" applyBorder="1" applyAlignment="1">
      <alignment horizontal="right"/>
    </xf>
    <xf numFmtId="180" fontId="15" fillId="0" borderId="32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1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2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1" xfId="0" quotePrefix="1" applyNumberFormat="1" applyFont="1" applyBorder="1" applyAlignment="1">
      <alignment horizontal="center"/>
    </xf>
    <xf numFmtId="56" fontId="1" fillId="0" borderId="22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9.3000000000000007</c:v>
                </c:pt>
                <c:pt idx="1">
                  <c:v>8.7999999999999972</c:v>
                </c:pt>
                <c:pt idx="2">
                  <c:v>6.2000000000000028</c:v>
                </c:pt>
                <c:pt idx="3">
                  <c:v>6.1000000000000014</c:v>
                </c:pt>
                <c:pt idx="4">
                  <c:v>3.6999999999999957</c:v>
                </c:pt>
                <c:pt idx="5">
                  <c:v>2.7999999999999972</c:v>
                </c:pt>
                <c:pt idx="6">
                  <c:v>1.4000000000000057</c:v>
                </c:pt>
                <c:pt idx="7">
                  <c:v>1.2999999999999972</c:v>
                </c:pt>
                <c:pt idx="8">
                  <c:v>1.6000000000000085</c:v>
                </c:pt>
                <c:pt idx="9">
                  <c:v>2.5</c:v>
                </c:pt>
                <c:pt idx="10">
                  <c:v>3.5</c:v>
                </c:pt>
                <c:pt idx="11">
                  <c:v>4.1999999999999886</c:v>
                </c:pt>
                <c:pt idx="12">
                  <c:v>4.1000000000000085</c:v>
                </c:pt>
                <c:pt idx="13">
                  <c:v>1.7000000000000028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9.0999999999999979</c:v>
                </c:pt>
                <c:pt idx="1">
                  <c:v>8.8999999999999986</c:v>
                </c:pt>
                <c:pt idx="2">
                  <c:v>7.6000000000000014</c:v>
                </c:pt>
                <c:pt idx="3">
                  <c:v>6</c:v>
                </c:pt>
                <c:pt idx="4">
                  <c:v>4.8999999999999986</c:v>
                </c:pt>
                <c:pt idx="5">
                  <c:v>2.6000000000000085</c:v>
                </c:pt>
                <c:pt idx="6">
                  <c:v>2</c:v>
                </c:pt>
                <c:pt idx="7">
                  <c:v>1.5999999999999943</c:v>
                </c:pt>
                <c:pt idx="8">
                  <c:v>2.2000000000000028</c:v>
                </c:pt>
                <c:pt idx="9">
                  <c:v>3.2999999999999972</c:v>
                </c:pt>
                <c:pt idx="10">
                  <c:v>3.7000000000000028</c:v>
                </c:pt>
                <c:pt idx="11">
                  <c:v>3.5999999999999943</c:v>
                </c:pt>
                <c:pt idx="12">
                  <c:v>3.9000000000000057</c:v>
                </c:pt>
                <c:pt idx="13">
                  <c:v>2.5999999999999943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西条!$N$23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西条!$O$22:$Z$22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西条!$O$23:$Z$23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西条!$N$24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西条!$O$22:$Z$22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西条!$O$24:$Z$24</c:f>
              <c:numCache>
                <c:formatCode>_ * #,##0.0_ ;_ * \-#,##0.0_ ;_ * "-"?_ ;_ @_ </c:formatCode>
                <c:ptCount val="12"/>
                <c:pt idx="0">
                  <c:v>6.7999999999999972</c:v>
                </c:pt>
                <c:pt idx="1">
                  <c:v>6</c:v>
                </c:pt>
                <c:pt idx="2">
                  <c:v>5.2000000000000028</c:v>
                </c:pt>
                <c:pt idx="3">
                  <c:v>4.5</c:v>
                </c:pt>
                <c:pt idx="4">
                  <c:v>3.5</c:v>
                </c:pt>
                <c:pt idx="5">
                  <c:v>2.7999999999999972</c:v>
                </c:pt>
                <c:pt idx="6">
                  <c:v>2.2000000000000028</c:v>
                </c:pt>
                <c:pt idx="7">
                  <c:v>2.8999999999999986</c:v>
                </c:pt>
                <c:pt idx="8">
                  <c:v>4.2000000000000028</c:v>
                </c:pt>
                <c:pt idx="9">
                  <c:v>3.7999999999999972</c:v>
                </c:pt>
                <c:pt idx="10">
                  <c:v>2.2999999999999972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西条!$N$25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西条!$O$22:$Z$22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西条!$O$25:$Z$25</c:f>
              <c:numCache>
                <c:formatCode>_ * #,##0.0_ ;_ * \-#,##0.0_ ;_ * "-"?_ ;_ @_ </c:formatCode>
                <c:ptCount val="12"/>
                <c:pt idx="0">
                  <c:v>6.3000000000000007</c:v>
                </c:pt>
                <c:pt idx="1">
                  <c:v>5.5999999999999979</c:v>
                </c:pt>
                <c:pt idx="2">
                  <c:v>5.3000000000000043</c:v>
                </c:pt>
                <c:pt idx="3">
                  <c:v>4.8999999999999986</c:v>
                </c:pt>
                <c:pt idx="4">
                  <c:v>3.8999999999999986</c:v>
                </c:pt>
                <c:pt idx="5">
                  <c:v>3</c:v>
                </c:pt>
                <c:pt idx="6">
                  <c:v>2.2000000000000028</c:v>
                </c:pt>
                <c:pt idx="7">
                  <c:v>3.1999999999999957</c:v>
                </c:pt>
                <c:pt idx="8">
                  <c:v>4.4000000000000057</c:v>
                </c:pt>
                <c:pt idx="9">
                  <c:v>4.1999999999999957</c:v>
                </c:pt>
                <c:pt idx="10">
                  <c:v>2.6999999999999957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18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40</xdr:row>
      <xdr:rowOff>28575</xdr:rowOff>
    </xdr:from>
    <xdr:to>
      <xdr:col>41</xdr:col>
      <xdr:colOff>76200</xdr:colOff>
      <xdr:row>41</xdr:row>
      <xdr:rowOff>66675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4</xdr:row>
      <xdr:rowOff>0</xdr:rowOff>
    </xdr:from>
    <xdr:to>
      <xdr:col>67</xdr:col>
      <xdr:colOff>76200</xdr:colOff>
      <xdr:row>5</xdr:row>
      <xdr:rowOff>26894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43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43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43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43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43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43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43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43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43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43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43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43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43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43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43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43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43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43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43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20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21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599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zoomScale="115" zoomScaleNormal="115" zoomScaleSheetLayoutView="70" workbookViewId="0">
      <selection activeCell="J31" sqref="J31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05" t="s">
        <v>87</v>
      </c>
      <c r="B1" s="205"/>
      <c r="C1" s="205"/>
      <c r="D1" s="205"/>
      <c r="E1" s="205"/>
      <c r="F1" s="205"/>
      <c r="G1" s="205"/>
      <c r="H1" s="205"/>
      <c r="I1" s="205"/>
      <c r="J1" s="205"/>
      <c r="AQ1" s="1" t="s">
        <v>75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45"/>
    </row>
    <row r="3" spans="1:67">
      <c r="A3" s="3"/>
      <c r="B3" s="4"/>
      <c r="C3" s="4"/>
      <c r="D3" s="83" t="s">
        <v>40</v>
      </c>
      <c r="E3" s="26"/>
      <c r="F3" s="83" t="s">
        <v>41</v>
      </c>
      <c r="G3" s="26"/>
      <c r="H3" s="83" t="s">
        <v>36</v>
      </c>
      <c r="I3" s="31"/>
      <c r="J3" s="111" t="s">
        <v>9</v>
      </c>
      <c r="AF3" s="3"/>
      <c r="AG3" s="4"/>
      <c r="AH3" s="4"/>
      <c r="AI3" s="83" t="s">
        <v>0</v>
      </c>
      <c r="AJ3" s="26"/>
      <c r="AK3" s="83" t="s">
        <v>1</v>
      </c>
      <c r="AL3" s="26"/>
      <c r="AM3" s="83" t="s">
        <v>2</v>
      </c>
      <c r="AN3" s="26"/>
      <c r="AO3" s="83" t="s">
        <v>3</v>
      </c>
      <c r="AP3" s="26"/>
      <c r="AQ3" s="83" t="s">
        <v>4</v>
      </c>
      <c r="AR3" s="26"/>
      <c r="AS3" s="83" t="s">
        <v>5</v>
      </c>
      <c r="AT3" s="26"/>
      <c r="AU3" s="83" t="s">
        <v>6</v>
      </c>
      <c r="AV3" s="26"/>
      <c r="AW3" s="83" t="s">
        <v>7</v>
      </c>
      <c r="AX3" s="26"/>
      <c r="AY3" s="83" t="s">
        <v>8</v>
      </c>
      <c r="AZ3" s="26"/>
      <c r="BA3" s="83" t="s">
        <v>39</v>
      </c>
      <c r="BB3" s="26"/>
      <c r="BC3" s="83" t="s">
        <v>40</v>
      </c>
      <c r="BD3" s="26"/>
      <c r="BE3" s="83" t="s">
        <v>41</v>
      </c>
      <c r="BF3" s="26"/>
      <c r="BG3" s="83" t="s">
        <v>36</v>
      </c>
      <c r="BH3" s="26"/>
      <c r="BI3" s="83" t="s">
        <v>37</v>
      </c>
      <c r="BJ3" s="26"/>
      <c r="BK3" s="83" t="s">
        <v>38</v>
      </c>
      <c r="BL3" s="31"/>
    </row>
    <row r="4" spans="1:67">
      <c r="A4" s="5"/>
      <c r="B4" s="6"/>
      <c r="C4" s="6"/>
      <c r="D4" s="86" t="s">
        <v>42</v>
      </c>
      <c r="E4" s="85" t="s">
        <v>43</v>
      </c>
      <c r="F4" s="86" t="s">
        <v>42</v>
      </c>
      <c r="G4" s="84" t="s">
        <v>43</v>
      </c>
      <c r="H4" s="85" t="s">
        <v>42</v>
      </c>
      <c r="I4" s="96" t="s">
        <v>43</v>
      </c>
      <c r="J4" s="64"/>
      <c r="AF4" s="5"/>
      <c r="AG4" s="6"/>
      <c r="AH4" s="6"/>
      <c r="AI4" s="84" t="s">
        <v>42</v>
      </c>
      <c r="AJ4" s="85" t="s">
        <v>43</v>
      </c>
      <c r="AK4" s="86" t="s">
        <v>42</v>
      </c>
      <c r="AL4" s="84" t="s">
        <v>43</v>
      </c>
      <c r="AM4" s="85" t="s">
        <v>42</v>
      </c>
      <c r="AN4" s="97" t="s">
        <v>43</v>
      </c>
      <c r="AO4" s="84" t="s">
        <v>42</v>
      </c>
      <c r="AP4" s="85" t="s">
        <v>43</v>
      </c>
      <c r="AQ4" s="85" t="s">
        <v>42</v>
      </c>
      <c r="AR4" s="97" t="s">
        <v>43</v>
      </c>
      <c r="AS4" s="84" t="s">
        <v>42</v>
      </c>
      <c r="AT4" s="85" t="s">
        <v>43</v>
      </c>
      <c r="AU4" s="85" t="s">
        <v>42</v>
      </c>
      <c r="AV4" s="96" t="s">
        <v>43</v>
      </c>
      <c r="AW4" s="86" t="s">
        <v>42</v>
      </c>
      <c r="AX4" s="84" t="s">
        <v>43</v>
      </c>
      <c r="AY4" s="85" t="s">
        <v>42</v>
      </c>
      <c r="AZ4" s="97" t="s">
        <v>43</v>
      </c>
      <c r="BA4" s="86" t="s">
        <v>42</v>
      </c>
      <c r="BB4" s="85" t="s">
        <v>43</v>
      </c>
      <c r="BC4" s="86" t="s">
        <v>42</v>
      </c>
      <c r="BD4" s="84" t="s">
        <v>43</v>
      </c>
      <c r="BE4" s="85" t="s">
        <v>42</v>
      </c>
      <c r="BF4" s="97" t="s">
        <v>43</v>
      </c>
      <c r="BG4" s="86" t="s">
        <v>42</v>
      </c>
      <c r="BH4" s="85" t="s">
        <v>43</v>
      </c>
      <c r="BI4" s="86" t="s">
        <v>42</v>
      </c>
      <c r="BJ4" s="84" t="s">
        <v>43</v>
      </c>
      <c r="BK4" s="85" t="s">
        <v>42</v>
      </c>
      <c r="BL4" s="96" t="s">
        <v>43</v>
      </c>
    </row>
    <row r="5" spans="1:67" ht="14.25">
      <c r="A5" s="8"/>
      <c r="B5" s="8"/>
      <c r="C5" s="93" t="s">
        <v>44</v>
      </c>
      <c r="D5" s="65">
        <v>73.7</v>
      </c>
      <c r="E5" s="65">
        <v>59.2</v>
      </c>
      <c r="F5" s="65">
        <v>76.900000000000006</v>
      </c>
      <c r="G5" s="65">
        <v>62</v>
      </c>
      <c r="H5" s="65">
        <v>80</v>
      </c>
      <c r="I5" s="65">
        <v>63.8</v>
      </c>
      <c r="J5" s="121"/>
      <c r="AF5" s="8"/>
      <c r="AG5" s="8"/>
      <c r="AH5" s="93" t="s">
        <v>44</v>
      </c>
      <c r="AI5" s="65">
        <v>31.3</v>
      </c>
      <c r="AJ5" s="65">
        <v>26.5</v>
      </c>
      <c r="AK5" s="65">
        <v>42.1</v>
      </c>
      <c r="AL5" s="65">
        <v>32.9</v>
      </c>
      <c r="AM5" s="142">
        <v>49.8</v>
      </c>
      <c r="AN5" s="142">
        <v>37.6</v>
      </c>
      <c r="AO5" s="65">
        <v>56</v>
      </c>
      <c r="AP5" s="65">
        <v>43.3</v>
      </c>
      <c r="AQ5" s="65">
        <v>60.5</v>
      </c>
      <c r="AR5" s="65">
        <v>48</v>
      </c>
      <c r="AS5" s="65">
        <v>64.7</v>
      </c>
      <c r="AT5" s="65">
        <v>52.1</v>
      </c>
      <c r="AU5" s="65">
        <v>67.8</v>
      </c>
      <c r="AV5" s="65">
        <v>54.2</v>
      </c>
      <c r="AW5" s="65">
        <v>68.5</v>
      </c>
      <c r="AX5" s="65">
        <v>55</v>
      </c>
      <c r="AY5" s="65">
        <v>69.900000000000006</v>
      </c>
      <c r="AZ5" s="65">
        <v>56.5</v>
      </c>
      <c r="BA5" s="65">
        <v>72.400000000000006</v>
      </c>
      <c r="BB5" s="65">
        <v>57.8</v>
      </c>
      <c r="BC5" s="65">
        <v>73.7</v>
      </c>
      <c r="BD5" s="65">
        <v>59.2</v>
      </c>
      <c r="BE5" s="65">
        <v>76.900000000000006</v>
      </c>
      <c r="BF5" s="65">
        <v>62</v>
      </c>
      <c r="BG5" s="65">
        <v>80</v>
      </c>
      <c r="BH5" s="65">
        <v>63.8</v>
      </c>
      <c r="BI5" s="65"/>
      <c r="BJ5" s="65"/>
      <c r="BK5" s="65"/>
      <c r="BL5" s="65"/>
    </row>
    <row r="6" spans="1:67" ht="14.25">
      <c r="A6" s="8"/>
      <c r="B6" s="8"/>
      <c r="C6" s="94" t="s">
        <v>45</v>
      </c>
      <c r="D6" s="73">
        <v>72</v>
      </c>
      <c r="E6" s="73">
        <v>59.3</v>
      </c>
      <c r="F6" s="73">
        <v>74.900000000000006</v>
      </c>
      <c r="G6" s="73">
        <v>60.7</v>
      </c>
      <c r="H6" s="73">
        <v>79.599999999999994</v>
      </c>
      <c r="I6" s="73">
        <v>63.4</v>
      </c>
      <c r="J6" s="122"/>
      <c r="AF6" s="8"/>
      <c r="AG6" s="8"/>
      <c r="AH6" s="94" t="s">
        <v>45</v>
      </c>
      <c r="AI6" s="182">
        <v>31.8</v>
      </c>
      <c r="AJ6" s="182">
        <v>26.5</v>
      </c>
      <c r="AK6" s="182">
        <v>40.5</v>
      </c>
      <c r="AL6" s="182">
        <v>31.9</v>
      </c>
      <c r="AM6" s="183">
        <v>48.6</v>
      </c>
      <c r="AN6" s="183">
        <v>37.299999999999997</v>
      </c>
      <c r="AO6" s="182">
        <v>54.7</v>
      </c>
      <c r="AP6" s="182">
        <v>43.8</v>
      </c>
      <c r="AQ6" s="182">
        <v>60.3</v>
      </c>
      <c r="AR6" s="182">
        <v>47.3</v>
      </c>
      <c r="AS6" s="182">
        <v>63.4</v>
      </c>
      <c r="AT6" s="182">
        <v>51.7</v>
      </c>
      <c r="AU6" s="182">
        <v>65.900000000000006</v>
      </c>
      <c r="AV6" s="182">
        <v>53.9</v>
      </c>
      <c r="AW6" s="182">
        <v>67.7</v>
      </c>
      <c r="AX6" s="182">
        <v>55.9</v>
      </c>
      <c r="AY6" s="182">
        <v>68.8</v>
      </c>
      <c r="AZ6" s="182">
        <v>56.4</v>
      </c>
      <c r="BA6" s="182">
        <v>70.8</v>
      </c>
      <c r="BB6" s="182">
        <v>57.8</v>
      </c>
      <c r="BC6" s="182">
        <v>72</v>
      </c>
      <c r="BD6" s="182">
        <v>59.3</v>
      </c>
      <c r="BE6" s="182">
        <v>74.900000000000006</v>
      </c>
      <c r="BF6" s="182">
        <v>60.7</v>
      </c>
      <c r="BG6" s="182">
        <v>79.599999999999994</v>
      </c>
      <c r="BH6" s="182">
        <v>63.4</v>
      </c>
      <c r="BI6" s="182">
        <v>85.2</v>
      </c>
      <c r="BJ6" s="182">
        <v>65.599999999999994</v>
      </c>
      <c r="BK6" s="182">
        <v>85.9</v>
      </c>
      <c r="BL6" s="182">
        <v>65.599999999999994</v>
      </c>
    </row>
    <row r="7" spans="1:67" ht="14.25">
      <c r="A7" s="8"/>
      <c r="B7" s="8" t="s">
        <v>46</v>
      </c>
      <c r="C7" s="95" t="s">
        <v>47</v>
      </c>
      <c r="D7" s="170">
        <v>74.400000000000006</v>
      </c>
      <c r="E7" s="170">
        <v>58</v>
      </c>
      <c r="F7" s="170">
        <v>77.599999999999994</v>
      </c>
      <c r="G7" s="170">
        <v>59.8</v>
      </c>
      <c r="H7" s="170">
        <v>80.400000000000006</v>
      </c>
      <c r="I7" s="170">
        <v>61.9</v>
      </c>
      <c r="J7" s="123"/>
      <c r="AF7" s="8"/>
      <c r="AG7" s="8" t="s">
        <v>46</v>
      </c>
      <c r="AH7" s="95" t="s">
        <v>47</v>
      </c>
      <c r="AI7" s="184">
        <v>28.4</v>
      </c>
      <c r="AJ7" s="184">
        <v>24.5</v>
      </c>
      <c r="AK7" s="184">
        <v>37.1</v>
      </c>
      <c r="AL7" s="184">
        <v>29.4</v>
      </c>
      <c r="AM7" s="184">
        <v>45.9</v>
      </c>
      <c r="AN7" s="184">
        <v>35.299999999999997</v>
      </c>
      <c r="AO7" s="184">
        <v>53</v>
      </c>
      <c r="AP7" s="186">
        <v>40.4</v>
      </c>
      <c r="AQ7" s="186">
        <v>58.5</v>
      </c>
      <c r="AR7" s="186">
        <v>45.4</v>
      </c>
      <c r="AS7" s="186">
        <v>63.7</v>
      </c>
      <c r="AT7" s="186">
        <v>50</v>
      </c>
      <c r="AU7" s="186">
        <v>65.900000000000006</v>
      </c>
      <c r="AV7" s="186">
        <v>52</v>
      </c>
      <c r="AW7" s="186">
        <v>68.3</v>
      </c>
      <c r="AX7" s="186">
        <v>54</v>
      </c>
      <c r="AY7" s="186">
        <v>69.900000000000006</v>
      </c>
      <c r="AZ7" s="186">
        <v>55.6</v>
      </c>
      <c r="BA7" s="186">
        <v>72.099999999999994</v>
      </c>
      <c r="BB7" s="186">
        <v>56.9</v>
      </c>
      <c r="BC7" s="186">
        <v>74.400000000000006</v>
      </c>
      <c r="BD7" s="186">
        <v>58</v>
      </c>
      <c r="BE7" s="186">
        <v>77.599999999999994</v>
      </c>
      <c r="BF7" s="186">
        <v>59.8</v>
      </c>
      <c r="BG7" s="186">
        <v>80.400000000000006</v>
      </c>
      <c r="BH7" s="186">
        <v>61.9</v>
      </c>
      <c r="BI7" s="186">
        <v>84.8</v>
      </c>
      <c r="BJ7" s="186">
        <v>64.099999999999994</v>
      </c>
      <c r="BK7" s="186">
        <v>88.7</v>
      </c>
      <c r="BL7" s="186">
        <v>64.7</v>
      </c>
    </row>
    <row r="8" spans="1:67">
      <c r="A8" s="62"/>
      <c r="B8" s="8"/>
      <c r="C8" s="60" t="s">
        <v>11</v>
      </c>
      <c r="D8" s="66">
        <v>102</v>
      </c>
      <c r="E8" s="66">
        <v>100</v>
      </c>
      <c r="F8" s="66">
        <v>103</v>
      </c>
      <c r="G8" s="66">
        <v>102</v>
      </c>
      <c r="H8" s="66">
        <v>101</v>
      </c>
      <c r="I8" s="66">
        <v>101</v>
      </c>
      <c r="J8" s="124"/>
      <c r="AF8" s="62"/>
      <c r="AG8" s="8"/>
      <c r="AH8" s="60" t="s">
        <v>11</v>
      </c>
      <c r="AI8" s="66">
        <f>ROUND(AI5/AI6*100,0)</f>
        <v>98</v>
      </c>
      <c r="AJ8" s="66">
        <f t="shared" ref="AJ8:BL8" si="0">ROUND(AJ5/AJ6*100,0)</f>
        <v>100</v>
      </c>
      <c r="AK8" s="66">
        <f t="shared" si="0"/>
        <v>104</v>
      </c>
      <c r="AL8" s="66">
        <f t="shared" si="0"/>
        <v>103</v>
      </c>
      <c r="AM8" s="66">
        <f t="shared" si="0"/>
        <v>102</v>
      </c>
      <c r="AN8" s="66">
        <f t="shared" si="0"/>
        <v>101</v>
      </c>
      <c r="AO8" s="66">
        <f t="shared" si="0"/>
        <v>102</v>
      </c>
      <c r="AP8" s="66">
        <f t="shared" si="0"/>
        <v>99</v>
      </c>
      <c r="AQ8" s="66">
        <f t="shared" si="0"/>
        <v>100</v>
      </c>
      <c r="AR8" s="66">
        <f t="shared" si="0"/>
        <v>101</v>
      </c>
      <c r="AS8" s="66">
        <f t="shared" si="0"/>
        <v>102</v>
      </c>
      <c r="AT8" s="66">
        <f t="shared" si="0"/>
        <v>101</v>
      </c>
      <c r="AU8" s="66">
        <f t="shared" si="0"/>
        <v>103</v>
      </c>
      <c r="AV8" s="66">
        <f t="shared" si="0"/>
        <v>101</v>
      </c>
      <c r="AW8" s="66">
        <f t="shared" si="0"/>
        <v>101</v>
      </c>
      <c r="AX8" s="66">
        <f t="shared" si="0"/>
        <v>98</v>
      </c>
      <c r="AY8" s="66">
        <f>ROUND(AY5/AY6*100,0)</f>
        <v>102</v>
      </c>
      <c r="AZ8" s="66">
        <f>ROUND(AZ5/AZ6*100,0)</f>
        <v>100</v>
      </c>
      <c r="BA8" s="66">
        <f t="shared" si="0"/>
        <v>102</v>
      </c>
      <c r="BB8" s="66">
        <f t="shared" si="0"/>
        <v>100</v>
      </c>
      <c r="BC8" s="66">
        <f t="shared" si="0"/>
        <v>102</v>
      </c>
      <c r="BD8" s="66">
        <f t="shared" si="0"/>
        <v>100</v>
      </c>
      <c r="BE8" s="66">
        <f t="shared" si="0"/>
        <v>103</v>
      </c>
      <c r="BF8" s="66">
        <f t="shared" si="0"/>
        <v>102</v>
      </c>
      <c r="BG8" s="66">
        <f t="shared" si="0"/>
        <v>101</v>
      </c>
      <c r="BH8" s="66">
        <f t="shared" si="0"/>
        <v>101</v>
      </c>
      <c r="BI8" s="66">
        <f t="shared" si="0"/>
        <v>0</v>
      </c>
      <c r="BJ8" s="66">
        <f t="shared" si="0"/>
        <v>0</v>
      </c>
      <c r="BK8" s="66">
        <f>ROUND(BK5/BK6*100,0)</f>
        <v>0</v>
      </c>
      <c r="BL8" s="66">
        <f t="shared" si="0"/>
        <v>0</v>
      </c>
    </row>
    <row r="9" spans="1:67">
      <c r="A9" s="8"/>
      <c r="B9" s="76"/>
      <c r="C9" s="61" t="s">
        <v>12</v>
      </c>
      <c r="D9" s="67">
        <v>99</v>
      </c>
      <c r="E9" s="67">
        <v>102</v>
      </c>
      <c r="F9" s="67">
        <v>99</v>
      </c>
      <c r="G9" s="67">
        <v>104</v>
      </c>
      <c r="H9" s="67">
        <v>100</v>
      </c>
      <c r="I9" s="67">
        <v>103</v>
      </c>
      <c r="J9" s="123"/>
      <c r="AF9" s="8"/>
      <c r="AG9" s="12"/>
      <c r="AH9" s="61" t="s">
        <v>12</v>
      </c>
      <c r="AI9" s="67">
        <f>ROUND(AI5/AI7*100,0)</f>
        <v>110</v>
      </c>
      <c r="AJ9" s="67">
        <f t="shared" ref="AJ9:BL9" si="1">ROUND(AJ5/AJ7*100,0)</f>
        <v>108</v>
      </c>
      <c r="AK9" s="67">
        <f t="shared" si="1"/>
        <v>113</v>
      </c>
      <c r="AL9" s="67">
        <f t="shared" si="1"/>
        <v>112</v>
      </c>
      <c r="AM9" s="67">
        <f t="shared" si="1"/>
        <v>108</v>
      </c>
      <c r="AN9" s="67">
        <f t="shared" si="1"/>
        <v>107</v>
      </c>
      <c r="AO9" s="67">
        <f t="shared" si="1"/>
        <v>106</v>
      </c>
      <c r="AP9" s="67">
        <f t="shared" si="1"/>
        <v>107</v>
      </c>
      <c r="AQ9" s="67">
        <f t="shared" si="1"/>
        <v>103</v>
      </c>
      <c r="AR9" s="67">
        <f t="shared" si="1"/>
        <v>106</v>
      </c>
      <c r="AS9" s="67">
        <f t="shared" si="1"/>
        <v>102</v>
      </c>
      <c r="AT9" s="67">
        <f t="shared" si="1"/>
        <v>104</v>
      </c>
      <c r="AU9" s="67">
        <f t="shared" si="1"/>
        <v>103</v>
      </c>
      <c r="AV9" s="67">
        <f t="shared" si="1"/>
        <v>104</v>
      </c>
      <c r="AW9" s="67">
        <f t="shared" si="1"/>
        <v>100</v>
      </c>
      <c r="AX9" s="67">
        <f t="shared" si="1"/>
        <v>102</v>
      </c>
      <c r="AY9" s="67">
        <f>ROUND(AY5/AY7*100,0)</f>
        <v>100</v>
      </c>
      <c r="AZ9" s="67">
        <f>ROUND(AZ5/AZ7*100,0)</f>
        <v>102</v>
      </c>
      <c r="BA9" s="67">
        <f t="shared" si="1"/>
        <v>100</v>
      </c>
      <c r="BB9" s="67">
        <f t="shared" si="1"/>
        <v>102</v>
      </c>
      <c r="BC9" s="67">
        <f t="shared" si="1"/>
        <v>99</v>
      </c>
      <c r="BD9" s="67">
        <f t="shared" si="1"/>
        <v>102</v>
      </c>
      <c r="BE9" s="67">
        <f t="shared" si="1"/>
        <v>99</v>
      </c>
      <c r="BF9" s="67">
        <f t="shared" si="1"/>
        <v>104</v>
      </c>
      <c r="BG9" s="67">
        <f t="shared" si="1"/>
        <v>100</v>
      </c>
      <c r="BH9" s="67">
        <f t="shared" si="1"/>
        <v>103</v>
      </c>
      <c r="BI9" s="67">
        <f t="shared" si="1"/>
        <v>0</v>
      </c>
      <c r="BJ9" s="67">
        <f t="shared" si="1"/>
        <v>0</v>
      </c>
      <c r="BK9" s="67">
        <f t="shared" si="1"/>
        <v>0</v>
      </c>
      <c r="BL9" s="67">
        <f t="shared" si="1"/>
        <v>0</v>
      </c>
    </row>
    <row r="10" spans="1:67" ht="14.25">
      <c r="A10" s="8"/>
      <c r="B10" s="8"/>
      <c r="C10" s="87" t="s">
        <v>44</v>
      </c>
      <c r="D10" s="65">
        <v>75.7</v>
      </c>
      <c r="E10" s="65">
        <v>58.7</v>
      </c>
      <c r="F10" s="65">
        <v>80.599999999999994</v>
      </c>
      <c r="G10" s="65">
        <v>61.2</v>
      </c>
      <c r="H10" s="65">
        <v>84</v>
      </c>
      <c r="I10" s="65">
        <v>62.7</v>
      </c>
      <c r="J10" s="121"/>
      <c r="AF10" s="8"/>
      <c r="AG10" s="8"/>
      <c r="AH10" s="93" t="s">
        <v>44</v>
      </c>
      <c r="AI10" s="65">
        <v>31.2</v>
      </c>
      <c r="AJ10" s="65">
        <v>26.2</v>
      </c>
      <c r="AK10" s="65">
        <v>40.200000000000003</v>
      </c>
      <c r="AL10" s="65">
        <v>32.200000000000003</v>
      </c>
      <c r="AM10" s="65">
        <v>48.8</v>
      </c>
      <c r="AN10" s="65">
        <v>38.1</v>
      </c>
      <c r="AO10" s="65">
        <v>56</v>
      </c>
      <c r="AP10" s="65">
        <v>43.9</v>
      </c>
      <c r="AQ10" s="65">
        <v>61.5</v>
      </c>
      <c r="AR10" s="65">
        <v>49</v>
      </c>
      <c r="AS10" s="65">
        <v>66.400000000000006</v>
      </c>
      <c r="AT10" s="65">
        <v>52.9</v>
      </c>
      <c r="AU10" s="65">
        <v>69.099999999999994</v>
      </c>
      <c r="AV10" s="65">
        <v>54</v>
      </c>
      <c r="AW10" s="65">
        <v>71.099999999999994</v>
      </c>
      <c r="AX10" s="65">
        <v>55.9</v>
      </c>
      <c r="AY10" s="65">
        <v>73</v>
      </c>
      <c r="AZ10" s="65">
        <v>57.2</v>
      </c>
      <c r="BA10" s="65">
        <v>73.5</v>
      </c>
      <c r="BB10" s="65">
        <v>58.5</v>
      </c>
      <c r="BC10" s="65">
        <v>75.7</v>
      </c>
      <c r="BD10" s="65">
        <v>58.7</v>
      </c>
      <c r="BE10" s="65">
        <v>80.599999999999994</v>
      </c>
      <c r="BF10" s="65">
        <v>61.2</v>
      </c>
      <c r="BG10" s="65">
        <v>84</v>
      </c>
      <c r="BH10" s="65">
        <v>62.7</v>
      </c>
      <c r="BI10" s="65"/>
      <c r="BJ10" s="65"/>
      <c r="BK10" s="65"/>
      <c r="BL10" s="65"/>
    </row>
    <row r="11" spans="1:67" ht="14.25">
      <c r="A11" s="8"/>
      <c r="B11" s="8"/>
      <c r="C11" s="88" t="s">
        <v>45</v>
      </c>
      <c r="D11" s="73">
        <v>77.099999999999994</v>
      </c>
      <c r="E11" s="73">
        <v>59.1</v>
      </c>
      <c r="F11" s="73">
        <v>80.900000000000006</v>
      </c>
      <c r="G11" s="73">
        <v>60.6</v>
      </c>
      <c r="H11" s="73">
        <v>84.5</v>
      </c>
      <c r="I11" s="73">
        <v>63</v>
      </c>
      <c r="J11" s="122"/>
      <c r="AF11" s="8"/>
      <c r="AG11" s="8"/>
      <c r="AH11" s="94" t="s">
        <v>45</v>
      </c>
      <c r="AI11" s="182">
        <v>29.9</v>
      </c>
      <c r="AJ11" s="182">
        <v>25.3</v>
      </c>
      <c r="AK11" s="182">
        <v>39.4</v>
      </c>
      <c r="AL11" s="182">
        <v>31.3</v>
      </c>
      <c r="AM11" s="182">
        <v>48.8</v>
      </c>
      <c r="AN11" s="182">
        <v>37.6</v>
      </c>
      <c r="AO11" s="182">
        <v>55.4</v>
      </c>
      <c r="AP11" s="182">
        <v>43.3</v>
      </c>
      <c r="AQ11" s="182">
        <v>61.5</v>
      </c>
      <c r="AR11" s="182">
        <v>48.4</v>
      </c>
      <c r="AS11" s="182">
        <v>65.599999999999994</v>
      </c>
      <c r="AT11" s="182">
        <v>51.8</v>
      </c>
      <c r="AU11" s="182">
        <v>69.2</v>
      </c>
      <c r="AV11" s="182">
        <v>55</v>
      </c>
      <c r="AW11" s="182">
        <v>69.900000000000006</v>
      </c>
      <c r="AX11" s="182">
        <v>55.5</v>
      </c>
      <c r="AY11" s="182">
        <v>72</v>
      </c>
      <c r="AZ11" s="182">
        <v>56</v>
      </c>
      <c r="BA11" s="182">
        <v>73.3</v>
      </c>
      <c r="BB11" s="182">
        <v>56.9</v>
      </c>
      <c r="BC11" s="182">
        <v>77.099999999999994</v>
      </c>
      <c r="BD11" s="182">
        <v>59.1</v>
      </c>
      <c r="BE11" s="182">
        <v>80.900000000000006</v>
      </c>
      <c r="BF11" s="182">
        <v>60.6</v>
      </c>
      <c r="BG11" s="182">
        <v>84.5</v>
      </c>
      <c r="BH11" s="182">
        <v>63</v>
      </c>
      <c r="BI11" s="182">
        <v>87.8</v>
      </c>
      <c r="BJ11" s="182">
        <v>65.3</v>
      </c>
      <c r="BK11" s="182">
        <v>89.6</v>
      </c>
      <c r="BL11" s="182">
        <v>65.5</v>
      </c>
    </row>
    <row r="12" spans="1:67" ht="14.25">
      <c r="A12" s="8" t="s">
        <v>48</v>
      </c>
      <c r="B12" s="8" t="s">
        <v>49</v>
      </c>
      <c r="C12" s="89" t="s">
        <v>47</v>
      </c>
      <c r="D12" s="170">
        <v>77.400000000000006</v>
      </c>
      <c r="E12" s="170">
        <v>57.8</v>
      </c>
      <c r="F12" s="170">
        <v>81.099999999999994</v>
      </c>
      <c r="G12" s="170">
        <v>60.1</v>
      </c>
      <c r="H12" s="170">
        <v>84.9</v>
      </c>
      <c r="I12" s="170">
        <v>62.2</v>
      </c>
      <c r="J12" s="123"/>
      <c r="AF12" s="8" t="s">
        <v>48</v>
      </c>
      <c r="AG12" s="8" t="s">
        <v>49</v>
      </c>
      <c r="AH12" s="95" t="s">
        <v>47</v>
      </c>
      <c r="AI12" s="186">
        <v>27.1</v>
      </c>
      <c r="AJ12" s="186">
        <v>23.7</v>
      </c>
      <c r="AK12" s="186">
        <v>36.1</v>
      </c>
      <c r="AL12" s="186">
        <v>29</v>
      </c>
      <c r="AM12" s="186">
        <v>45.4</v>
      </c>
      <c r="AN12" s="186">
        <v>34.700000000000003</v>
      </c>
      <c r="AO12" s="186">
        <v>53.2</v>
      </c>
      <c r="AP12" s="186">
        <v>40.1</v>
      </c>
      <c r="AQ12" s="186">
        <v>59.3</v>
      </c>
      <c r="AR12" s="186">
        <v>45.1</v>
      </c>
      <c r="AS12" s="186">
        <v>64.2</v>
      </c>
      <c r="AT12" s="186">
        <v>49.2</v>
      </c>
      <c r="AU12" s="186">
        <v>67.099999999999994</v>
      </c>
      <c r="AV12" s="186">
        <v>51.6</v>
      </c>
      <c r="AW12" s="186">
        <v>69.099999999999994</v>
      </c>
      <c r="AX12" s="186">
        <v>53.6</v>
      </c>
      <c r="AY12" s="186">
        <v>70.900000000000006</v>
      </c>
      <c r="AZ12" s="186">
        <v>54.4</v>
      </c>
      <c r="BA12" s="186">
        <v>73.3</v>
      </c>
      <c r="BB12" s="186">
        <v>55.5</v>
      </c>
      <c r="BC12" s="186">
        <v>77.400000000000006</v>
      </c>
      <c r="BD12" s="186">
        <v>57.8</v>
      </c>
      <c r="BE12" s="186">
        <v>81.099999999999994</v>
      </c>
      <c r="BF12" s="186">
        <v>60.1</v>
      </c>
      <c r="BG12" s="186">
        <v>84.9</v>
      </c>
      <c r="BH12" s="186">
        <v>62.2</v>
      </c>
      <c r="BI12" s="186">
        <v>88.2</v>
      </c>
      <c r="BJ12" s="186">
        <v>64.599999999999994</v>
      </c>
      <c r="BK12" s="186">
        <v>89.8</v>
      </c>
      <c r="BL12" s="186">
        <v>65.3</v>
      </c>
    </row>
    <row r="13" spans="1:67">
      <c r="A13" s="8"/>
      <c r="B13" s="8"/>
      <c r="C13" s="10" t="s">
        <v>11</v>
      </c>
      <c r="D13" s="66">
        <v>98</v>
      </c>
      <c r="E13" s="66">
        <v>99</v>
      </c>
      <c r="F13" s="66">
        <v>100</v>
      </c>
      <c r="G13" s="66">
        <v>101</v>
      </c>
      <c r="H13" s="66">
        <v>99</v>
      </c>
      <c r="I13" s="66">
        <v>100</v>
      </c>
      <c r="J13" s="124"/>
      <c r="AF13" s="8"/>
      <c r="AG13" s="8"/>
      <c r="AH13" s="60" t="s">
        <v>11</v>
      </c>
      <c r="AI13" s="66">
        <f t="shared" ref="AI13:BJ13" si="2">ROUND(AI10/AI11*100,0)</f>
        <v>104</v>
      </c>
      <c r="AJ13" s="66">
        <f t="shared" si="2"/>
        <v>104</v>
      </c>
      <c r="AK13" s="66">
        <f t="shared" si="2"/>
        <v>102</v>
      </c>
      <c r="AL13" s="66">
        <f t="shared" si="2"/>
        <v>103</v>
      </c>
      <c r="AM13" s="66">
        <f t="shared" si="2"/>
        <v>100</v>
      </c>
      <c r="AN13" s="66">
        <f t="shared" si="2"/>
        <v>101</v>
      </c>
      <c r="AO13" s="66">
        <f t="shared" si="2"/>
        <v>101</v>
      </c>
      <c r="AP13" s="66">
        <f t="shared" si="2"/>
        <v>101</v>
      </c>
      <c r="AQ13" s="66">
        <f t="shared" si="2"/>
        <v>100</v>
      </c>
      <c r="AR13" s="66">
        <f t="shared" si="2"/>
        <v>101</v>
      </c>
      <c r="AS13" s="66">
        <f t="shared" si="2"/>
        <v>101</v>
      </c>
      <c r="AT13" s="66">
        <f t="shared" si="2"/>
        <v>102</v>
      </c>
      <c r="AU13" s="66">
        <f t="shared" si="2"/>
        <v>100</v>
      </c>
      <c r="AV13" s="66">
        <f t="shared" si="2"/>
        <v>98</v>
      </c>
      <c r="AW13" s="66">
        <f t="shared" si="2"/>
        <v>102</v>
      </c>
      <c r="AX13" s="66">
        <f t="shared" si="2"/>
        <v>101</v>
      </c>
      <c r="AY13" s="66">
        <f>ROUND(AY10/AY11*100,0)</f>
        <v>101</v>
      </c>
      <c r="AZ13" s="66">
        <f>ROUND(AZ10/AZ11*100,0)</f>
        <v>102</v>
      </c>
      <c r="BA13" s="66">
        <f t="shared" si="2"/>
        <v>100</v>
      </c>
      <c r="BB13" s="66">
        <f t="shared" si="2"/>
        <v>103</v>
      </c>
      <c r="BC13" s="66">
        <f t="shared" si="2"/>
        <v>98</v>
      </c>
      <c r="BD13" s="66">
        <f t="shared" si="2"/>
        <v>99</v>
      </c>
      <c r="BE13" s="66">
        <f t="shared" si="2"/>
        <v>100</v>
      </c>
      <c r="BF13" s="66">
        <f t="shared" si="2"/>
        <v>101</v>
      </c>
      <c r="BG13" s="66">
        <f t="shared" si="2"/>
        <v>99</v>
      </c>
      <c r="BH13" s="66">
        <f t="shared" si="2"/>
        <v>100</v>
      </c>
      <c r="BI13" s="66">
        <f t="shared" si="2"/>
        <v>0</v>
      </c>
      <c r="BJ13" s="66">
        <f t="shared" si="2"/>
        <v>0</v>
      </c>
      <c r="BK13" s="66">
        <f>ROUND(BK10/BK11*100,0)</f>
        <v>0</v>
      </c>
      <c r="BL13" s="66">
        <f t="shared" ref="BL13" si="3">ROUND(BL10/BL11*100,0)</f>
        <v>0</v>
      </c>
    </row>
    <row r="14" spans="1:67">
      <c r="A14" s="8"/>
      <c r="B14" s="12"/>
      <c r="C14" s="13" t="s">
        <v>12</v>
      </c>
      <c r="D14" s="67">
        <v>98</v>
      </c>
      <c r="E14" s="67">
        <v>102</v>
      </c>
      <c r="F14" s="67">
        <v>99</v>
      </c>
      <c r="G14" s="67">
        <v>102</v>
      </c>
      <c r="H14" s="67">
        <v>99</v>
      </c>
      <c r="I14" s="67">
        <v>101</v>
      </c>
      <c r="J14" s="123"/>
      <c r="AF14" s="8"/>
      <c r="AG14" s="12"/>
      <c r="AH14" s="61" t="s">
        <v>12</v>
      </c>
      <c r="AI14" s="67">
        <f>ROUND(AI10/AI12*100,0)</f>
        <v>115</v>
      </c>
      <c r="AJ14" s="67">
        <f t="shared" ref="AJ14:BL14" si="4">ROUND(AJ10/AJ12*100,0)</f>
        <v>111</v>
      </c>
      <c r="AK14" s="67">
        <f t="shared" si="4"/>
        <v>111</v>
      </c>
      <c r="AL14" s="67">
        <f t="shared" si="4"/>
        <v>111</v>
      </c>
      <c r="AM14" s="67">
        <f t="shared" si="4"/>
        <v>107</v>
      </c>
      <c r="AN14" s="67">
        <f t="shared" si="4"/>
        <v>110</v>
      </c>
      <c r="AO14" s="67">
        <f t="shared" si="4"/>
        <v>105</v>
      </c>
      <c r="AP14" s="67">
        <f t="shared" si="4"/>
        <v>109</v>
      </c>
      <c r="AQ14" s="67">
        <f t="shared" si="4"/>
        <v>104</v>
      </c>
      <c r="AR14" s="67">
        <f t="shared" si="4"/>
        <v>109</v>
      </c>
      <c r="AS14" s="67">
        <f t="shared" si="4"/>
        <v>103</v>
      </c>
      <c r="AT14" s="67">
        <f t="shared" si="4"/>
        <v>108</v>
      </c>
      <c r="AU14" s="67">
        <f t="shared" si="4"/>
        <v>103</v>
      </c>
      <c r="AV14" s="67">
        <f t="shared" si="4"/>
        <v>105</v>
      </c>
      <c r="AW14" s="67">
        <f t="shared" si="4"/>
        <v>103</v>
      </c>
      <c r="AX14" s="67">
        <f t="shared" si="4"/>
        <v>104</v>
      </c>
      <c r="AY14" s="67">
        <f>ROUND(AY10/AY12*100,0)</f>
        <v>103</v>
      </c>
      <c r="AZ14" s="67">
        <f>ROUND(AZ10/AZ12*100,0)</f>
        <v>105</v>
      </c>
      <c r="BA14" s="67">
        <f t="shared" si="4"/>
        <v>100</v>
      </c>
      <c r="BB14" s="67">
        <f t="shared" si="4"/>
        <v>105</v>
      </c>
      <c r="BC14" s="67">
        <f t="shared" si="4"/>
        <v>98</v>
      </c>
      <c r="BD14" s="67">
        <f t="shared" si="4"/>
        <v>102</v>
      </c>
      <c r="BE14" s="67">
        <f t="shared" si="4"/>
        <v>99</v>
      </c>
      <c r="BF14" s="67">
        <f t="shared" si="4"/>
        <v>102</v>
      </c>
      <c r="BG14" s="67">
        <f t="shared" si="4"/>
        <v>99</v>
      </c>
      <c r="BH14" s="67">
        <f t="shared" si="4"/>
        <v>101</v>
      </c>
      <c r="BI14" s="67">
        <f t="shared" si="4"/>
        <v>0</v>
      </c>
      <c r="BJ14" s="67">
        <f t="shared" si="4"/>
        <v>0</v>
      </c>
      <c r="BK14" s="67">
        <f t="shared" si="4"/>
        <v>0</v>
      </c>
      <c r="BL14" s="67">
        <f t="shared" si="4"/>
        <v>0</v>
      </c>
    </row>
    <row r="15" spans="1:67" ht="14.25">
      <c r="A15" s="8"/>
      <c r="B15" s="8"/>
      <c r="C15" s="93" t="s">
        <v>44</v>
      </c>
      <c r="D15" s="65">
        <v>72.099999999999994</v>
      </c>
      <c r="E15" s="65">
        <v>58.5</v>
      </c>
      <c r="F15" s="65">
        <v>75.900000000000006</v>
      </c>
      <c r="G15" s="65">
        <v>59.6</v>
      </c>
      <c r="H15" s="65">
        <v>80.5</v>
      </c>
      <c r="I15" s="65">
        <v>61.9</v>
      </c>
      <c r="J15" s="12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2"/>
      <c r="AA15" s="151"/>
      <c r="AB15" s="151"/>
      <c r="AC15" s="151"/>
      <c r="AF15" s="8"/>
      <c r="AG15" s="8"/>
      <c r="AH15" s="93" t="s">
        <v>44</v>
      </c>
      <c r="AI15" s="65">
        <v>32.299999999999997</v>
      </c>
      <c r="AJ15" s="65">
        <v>26.8</v>
      </c>
      <c r="AK15" s="65">
        <v>40.299999999999997</v>
      </c>
      <c r="AL15" s="65">
        <v>31.9</v>
      </c>
      <c r="AM15" s="65">
        <v>48.4</v>
      </c>
      <c r="AN15" s="65">
        <v>38</v>
      </c>
      <c r="AO15" s="65">
        <v>56.3</v>
      </c>
      <c r="AP15" s="65">
        <v>42.7</v>
      </c>
      <c r="AQ15" s="65">
        <v>60.6</v>
      </c>
      <c r="AR15" s="65">
        <v>48.1</v>
      </c>
      <c r="AS15" s="65">
        <v>64.099999999999994</v>
      </c>
      <c r="AT15" s="65">
        <v>51.3</v>
      </c>
      <c r="AU15" s="65">
        <v>66.599999999999994</v>
      </c>
      <c r="AV15" s="65">
        <v>53.7</v>
      </c>
      <c r="AW15" s="65">
        <v>68.2</v>
      </c>
      <c r="AX15" s="65">
        <v>55.7</v>
      </c>
      <c r="AY15" s="65">
        <v>69.400000000000006</v>
      </c>
      <c r="AZ15" s="65">
        <v>56.7</v>
      </c>
      <c r="BA15" s="65">
        <v>70.400000000000006</v>
      </c>
      <c r="BB15" s="65">
        <v>57.8</v>
      </c>
      <c r="BC15" s="65">
        <v>72.099999999999994</v>
      </c>
      <c r="BD15" s="65">
        <v>58.5</v>
      </c>
      <c r="BE15" s="65">
        <v>75.900000000000006</v>
      </c>
      <c r="BF15" s="65">
        <v>59.6</v>
      </c>
      <c r="BG15" s="65">
        <v>80.5</v>
      </c>
      <c r="BH15" s="65">
        <v>61.9</v>
      </c>
      <c r="BI15" s="65"/>
      <c r="BJ15" s="65"/>
      <c r="BK15" s="65"/>
      <c r="BL15" s="65"/>
      <c r="BN15" s="70"/>
      <c r="BO15" s="70"/>
    </row>
    <row r="16" spans="1:67" ht="14.25">
      <c r="A16" s="8"/>
      <c r="B16" s="8"/>
      <c r="C16" s="94" t="s">
        <v>45</v>
      </c>
      <c r="D16" s="73">
        <v>75.599999999999994</v>
      </c>
      <c r="E16" s="73">
        <v>59.5</v>
      </c>
      <c r="F16" s="73">
        <v>79.400000000000006</v>
      </c>
      <c r="G16" s="73">
        <v>60.8</v>
      </c>
      <c r="H16" s="73">
        <v>83.7</v>
      </c>
      <c r="I16" s="73">
        <v>62.9</v>
      </c>
      <c r="J16" s="122"/>
      <c r="P16" s="153"/>
      <c r="Q16" s="153"/>
      <c r="R16" s="153"/>
      <c r="S16" s="153"/>
      <c r="T16" s="153"/>
      <c r="U16" s="154"/>
      <c r="V16" s="154"/>
      <c r="W16" s="154"/>
      <c r="X16" s="154"/>
      <c r="Y16" s="154"/>
      <c r="Z16" s="154"/>
      <c r="AA16" s="154"/>
      <c r="AB16" s="154"/>
      <c r="AC16" s="154"/>
      <c r="AF16" s="8"/>
      <c r="AG16" s="8"/>
      <c r="AH16" s="94" t="s">
        <v>45</v>
      </c>
      <c r="AI16" s="182">
        <v>31.9</v>
      </c>
      <c r="AJ16" s="182">
        <v>28.1</v>
      </c>
      <c r="AK16" s="182">
        <v>41.6</v>
      </c>
      <c r="AL16" s="182">
        <v>33.9</v>
      </c>
      <c r="AM16" s="182">
        <v>50.6</v>
      </c>
      <c r="AN16" s="182">
        <v>40</v>
      </c>
      <c r="AO16" s="182">
        <v>56.5</v>
      </c>
      <c r="AP16" s="182">
        <v>44.7</v>
      </c>
      <c r="AQ16" s="182">
        <v>63</v>
      </c>
      <c r="AR16" s="182">
        <v>49.6</v>
      </c>
      <c r="AS16" s="182">
        <v>66.8</v>
      </c>
      <c r="AT16" s="182">
        <v>52.2</v>
      </c>
      <c r="AU16" s="182">
        <v>69.3</v>
      </c>
      <c r="AV16" s="182">
        <v>54.4</v>
      </c>
      <c r="AW16" s="182">
        <v>70.900000000000006</v>
      </c>
      <c r="AX16" s="182">
        <v>56.3</v>
      </c>
      <c r="AY16" s="182">
        <v>71.7</v>
      </c>
      <c r="AZ16" s="182">
        <v>57.4</v>
      </c>
      <c r="BA16" s="182">
        <v>73.099999999999994</v>
      </c>
      <c r="BB16" s="182">
        <v>58.4</v>
      </c>
      <c r="BC16" s="182">
        <v>75.599999999999994</v>
      </c>
      <c r="BD16" s="182">
        <v>59.5</v>
      </c>
      <c r="BE16" s="182">
        <v>79.400000000000006</v>
      </c>
      <c r="BF16" s="182">
        <v>60.8</v>
      </c>
      <c r="BG16" s="182">
        <v>83.7</v>
      </c>
      <c r="BH16" s="182">
        <v>62.9</v>
      </c>
      <c r="BI16" s="182">
        <v>87.1</v>
      </c>
      <c r="BJ16" s="182">
        <v>64.900000000000006</v>
      </c>
      <c r="BK16" s="182">
        <v>89.8</v>
      </c>
      <c r="BL16" s="182">
        <v>66.8</v>
      </c>
    </row>
    <row r="17" spans="1:67" ht="15.75">
      <c r="A17" s="8" t="s">
        <v>63</v>
      </c>
      <c r="B17" s="8" t="s">
        <v>83</v>
      </c>
      <c r="C17" s="95" t="s">
        <v>47</v>
      </c>
      <c r="D17" s="139">
        <v>76.3</v>
      </c>
      <c r="E17" s="139">
        <v>58.5</v>
      </c>
      <c r="F17" s="139">
        <v>80.3</v>
      </c>
      <c r="G17" s="139">
        <v>60.6</v>
      </c>
      <c r="H17" s="139">
        <v>84.5</v>
      </c>
      <c r="I17" s="139">
        <v>62.9</v>
      </c>
      <c r="J17" s="123"/>
      <c r="AF17" s="8" t="s">
        <v>63</v>
      </c>
      <c r="AG17" s="8" t="s">
        <v>76</v>
      </c>
      <c r="AH17" s="95" t="s">
        <v>47</v>
      </c>
      <c r="AI17" s="187">
        <v>28</v>
      </c>
      <c r="AJ17" s="187">
        <v>24.3</v>
      </c>
      <c r="AK17" s="187">
        <v>37.4</v>
      </c>
      <c r="AL17" s="187">
        <v>29.9</v>
      </c>
      <c r="AM17" s="187">
        <v>46.2</v>
      </c>
      <c r="AN17" s="187">
        <v>36</v>
      </c>
      <c r="AO17" s="187">
        <v>54</v>
      </c>
      <c r="AP17" s="187">
        <v>42</v>
      </c>
      <c r="AQ17" s="187">
        <v>60.4</v>
      </c>
      <c r="AR17" s="187">
        <v>47</v>
      </c>
      <c r="AS17" s="187">
        <v>64.900000000000006</v>
      </c>
      <c r="AT17" s="187">
        <v>50.8</v>
      </c>
      <c r="AU17" s="187">
        <v>67.599999999999994</v>
      </c>
      <c r="AV17" s="187">
        <v>52.9</v>
      </c>
      <c r="AW17" s="187">
        <v>69.2</v>
      </c>
      <c r="AX17" s="187">
        <v>54.6</v>
      </c>
      <c r="AY17" s="187">
        <v>70.7</v>
      </c>
      <c r="AZ17" s="187">
        <v>55.8</v>
      </c>
      <c r="BA17" s="187">
        <v>72.7</v>
      </c>
      <c r="BB17" s="187">
        <v>56.9</v>
      </c>
      <c r="BC17" s="187">
        <v>76.3</v>
      </c>
      <c r="BD17" s="187">
        <v>58.5</v>
      </c>
      <c r="BE17" s="187">
        <v>80.3</v>
      </c>
      <c r="BF17" s="187">
        <v>60.6</v>
      </c>
      <c r="BG17" s="187">
        <v>84.5</v>
      </c>
      <c r="BH17" s="187">
        <v>62.9</v>
      </c>
      <c r="BI17" s="187">
        <v>88.6</v>
      </c>
      <c r="BJ17" s="187">
        <v>65.3</v>
      </c>
      <c r="BK17" s="187">
        <v>90.8</v>
      </c>
      <c r="BL17" s="187">
        <v>66.3</v>
      </c>
    </row>
    <row r="18" spans="1:67">
      <c r="A18" s="8"/>
      <c r="B18" s="8"/>
      <c r="C18" s="10" t="s">
        <v>11</v>
      </c>
      <c r="D18" s="66">
        <v>95</v>
      </c>
      <c r="E18" s="66">
        <v>98</v>
      </c>
      <c r="F18" s="66">
        <v>96</v>
      </c>
      <c r="G18" s="66">
        <v>98</v>
      </c>
      <c r="H18" s="66">
        <v>96</v>
      </c>
      <c r="I18" s="66">
        <v>98</v>
      </c>
      <c r="J18" s="124"/>
      <c r="AF18" s="8"/>
      <c r="AG18" s="8"/>
      <c r="AH18" s="60" t="s">
        <v>11</v>
      </c>
      <c r="AI18" s="66">
        <f>ROUND(AI15/AI16*100,0)</f>
        <v>101</v>
      </c>
      <c r="AJ18" s="66">
        <f t="shared" ref="AJ18:BL18" si="5">ROUND(AJ15/AJ16*100,0)</f>
        <v>95</v>
      </c>
      <c r="AK18" s="66">
        <f t="shared" si="5"/>
        <v>97</v>
      </c>
      <c r="AL18" s="66">
        <f t="shared" si="5"/>
        <v>94</v>
      </c>
      <c r="AM18" s="66">
        <f t="shared" si="5"/>
        <v>96</v>
      </c>
      <c r="AN18" s="66">
        <f t="shared" si="5"/>
        <v>95</v>
      </c>
      <c r="AO18" s="66">
        <f t="shared" si="5"/>
        <v>100</v>
      </c>
      <c r="AP18" s="66">
        <f t="shared" si="5"/>
        <v>96</v>
      </c>
      <c r="AQ18" s="66">
        <f t="shared" si="5"/>
        <v>96</v>
      </c>
      <c r="AR18" s="66">
        <f t="shared" si="5"/>
        <v>97</v>
      </c>
      <c r="AS18" s="66">
        <f t="shared" si="5"/>
        <v>96</v>
      </c>
      <c r="AT18" s="66">
        <f t="shared" si="5"/>
        <v>98</v>
      </c>
      <c r="AU18" s="66">
        <f t="shared" si="5"/>
        <v>96</v>
      </c>
      <c r="AV18" s="66">
        <f t="shared" si="5"/>
        <v>99</v>
      </c>
      <c r="AW18" s="66">
        <f t="shared" si="5"/>
        <v>96</v>
      </c>
      <c r="AX18" s="66">
        <f t="shared" si="5"/>
        <v>99</v>
      </c>
      <c r="AY18" s="66">
        <f>ROUND(AY15/AY16*100,0)</f>
        <v>97</v>
      </c>
      <c r="AZ18" s="66">
        <f>ROUND(AZ15/AZ16*100,0)</f>
        <v>99</v>
      </c>
      <c r="BA18" s="66">
        <f t="shared" si="5"/>
        <v>96</v>
      </c>
      <c r="BB18" s="66">
        <f t="shared" si="5"/>
        <v>99</v>
      </c>
      <c r="BC18" s="66">
        <f t="shared" si="5"/>
        <v>95</v>
      </c>
      <c r="BD18" s="66">
        <f t="shared" si="5"/>
        <v>98</v>
      </c>
      <c r="BE18" s="66">
        <f t="shared" si="5"/>
        <v>96</v>
      </c>
      <c r="BF18" s="66">
        <f t="shared" si="5"/>
        <v>98</v>
      </c>
      <c r="BG18" s="66">
        <f t="shared" si="5"/>
        <v>96</v>
      </c>
      <c r="BH18" s="66">
        <f t="shared" si="5"/>
        <v>98</v>
      </c>
      <c r="BI18" s="66">
        <f t="shared" si="5"/>
        <v>0</v>
      </c>
      <c r="BJ18" s="66">
        <f t="shared" si="5"/>
        <v>0</v>
      </c>
      <c r="BK18" s="66">
        <f t="shared" si="5"/>
        <v>0</v>
      </c>
      <c r="BL18" s="66">
        <f t="shared" si="5"/>
        <v>0</v>
      </c>
    </row>
    <row r="19" spans="1:67">
      <c r="A19" s="8"/>
      <c r="B19" s="12"/>
      <c r="C19" s="13" t="s">
        <v>12</v>
      </c>
      <c r="D19" s="67">
        <v>94</v>
      </c>
      <c r="E19" s="67">
        <v>100</v>
      </c>
      <c r="F19" s="67">
        <v>95</v>
      </c>
      <c r="G19" s="67">
        <v>98</v>
      </c>
      <c r="H19" s="67">
        <v>95</v>
      </c>
      <c r="I19" s="67">
        <v>98</v>
      </c>
      <c r="J19" s="123"/>
      <c r="AF19" s="8"/>
      <c r="AG19" s="12"/>
      <c r="AH19" s="61" t="s">
        <v>12</v>
      </c>
      <c r="AI19" s="67">
        <f>ROUND(AI15/AI17*100,0)</f>
        <v>115</v>
      </c>
      <c r="AJ19" s="67">
        <f t="shared" ref="AJ19:BL19" si="6">ROUND(AJ15/AJ17*100,0)</f>
        <v>110</v>
      </c>
      <c r="AK19" s="67">
        <f t="shared" si="6"/>
        <v>108</v>
      </c>
      <c r="AL19" s="67">
        <f t="shared" si="6"/>
        <v>107</v>
      </c>
      <c r="AM19" s="67">
        <f t="shared" si="6"/>
        <v>105</v>
      </c>
      <c r="AN19" s="67">
        <f t="shared" si="6"/>
        <v>106</v>
      </c>
      <c r="AO19" s="67">
        <f t="shared" si="6"/>
        <v>104</v>
      </c>
      <c r="AP19" s="67">
        <f t="shared" si="6"/>
        <v>102</v>
      </c>
      <c r="AQ19" s="67">
        <f t="shared" si="6"/>
        <v>100</v>
      </c>
      <c r="AR19" s="67">
        <f t="shared" si="6"/>
        <v>102</v>
      </c>
      <c r="AS19" s="67">
        <f t="shared" si="6"/>
        <v>99</v>
      </c>
      <c r="AT19" s="67">
        <f t="shared" si="6"/>
        <v>101</v>
      </c>
      <c r="AU19" s="67">
        <f t="shared" si="6"/>
        <v>99</v>
      </c>
      <c r="AV19" s="67">
        <f t="shared" si="6"/>
        <v>102</v>
      </c>
      <c r="AW19" s="67">
        <f t="shared" si="6"/>
        <v>99</v>
      </c>
      <c r="AX19" s="67">
        <f t="shared" si="6"/>
        <v>102</v>
      </c>
      <c r="AY19" s="67">
        <f>ROUND(AY15/AY17*100,0)</f>
        <v>98</v>
      </c>
      <c r="AZ19" s="67">
        <f>ROUND(AZ15/AZ17*100,0)</f>
        <v>102</v>
      </c>
      <c r="BA19" s="67">
        <f t="shared" si="6"/>
        <v>97</v>
      </c>
      <c r="BB19" s="67">
        <f t="shared" si="6"/>
        <v>102</v>
      </c>
      <c r="BC19" s="67">
        <f t="shared" si="6"/>
        <v>94</v>
      </c>
      <c r="BD19" s="67">
        <f t="shared" si="6"/>
        <v>100</v>
      </c>
      <c r="BE19" s="67">
        <f t="shared" si="6"/>
        <v>95</v>
      </c>
      <c r="BF19" s="67">
        <f t="shared" si="6"/>
        <v>98</v>
      </c>
      <c r="BG19" s="67">
        <f t="shared" si="6"/>
        <v>95</v>
      </c>
      <c r="BH19" s="67">
        <f t="shared" si="6"/>
        <v>98</v>
      </c>
      <c r="BI19" s="67">
        <f t="shared" si="6"/>
        <v>0</v>
      </c>
      <c r="BJ19" s="67">
        <f t="shared" si="6"/>
        <v>0</v>
      </c>
      <c r="BK19" s="67">
        <f t="shared" si="6"/>
        <v>0</v>
      </c>
      <c r="BL19" s="67">
        <f t="shared" si="6"/>
        <v>0</v>
      </c>
    </row>
    <row r="20" spans="1:67" ht="14.25">
      <c r="A20" s="8"/>
      <c r="B20" s="8"/>
      <c r="C20" s="87" t="s">
        <v>44</v>
      </c>
      <c r="D20" s="58">
        <v>73.8</v>
      </c>
      <c r="E20" s="58">
        <v>58.8</v>
      </c>
      <c r="F20" s="58">
        <v>77.8</v>
      </c>
      <c r="G20" s="58">
        <v>60.9</v>
      </c>
      <c r="H20" s="58">
        <v>81.5</v>
      </c>
      <c r="I20" s="58">
        <v>62.8</v>
      </c>
      <c r="J20" s="121"/>
      <c r="AF20" s="8"/>
      <c r="AG20" s="8"/>
      <c r="AH20" s="93" t="s">
        <v>44</v>
      </c>
      <c r="AI20" s="58">
        <f>IFERROR(ROUND(AVERAGE(AI5,AI10,AI15),1),"")</f>
        <v>31.6</v>
      </c>
      <c r="AJ20" s="58">
        <f t="shared" ref="AJ20:BL20" si="7">IFERROR(ROUND(AVERAGE(AJ5,AJ10,AJ15),1),"")</f>
        <v>26.5</v>
      </c>
      <c r="AK20" s="58">
        <f t="shared" si="7"/>
        <v>40.9</v>
      </c>
      <c r="AL20" s="58">
        <f t="shared" si="7"/>
        <v>32.299999999999997</v>
      </c>
      <c r="AM20" s="58">
        <f t="shared" si="7"/>
        <v>49</v>
      </c>
      <c r="AN20" s="58">
        <f t="shared" si="7"/>
        <v>37.9</v>
      </c>
      <c r="AO20" s="58">
        <f t="shared" si="7"/>
        <v>56.1</v>
      </c>
      <c r="AP20" s="58">
        <f t="shared" si="7"/>
        <v>43.3</v>
      </c>
      <c r="AQ20" s="58">
        <f t="shared" si="7"/>
        <v>60.9</v>
      </c>
      <c r="AR20" s="58">
        <f t="shared" si="7"/>
        <v>48.4</v>
      </c>
      <c r="AS20" s="58">
        <f t="shared" si="7"/>
        <v>65.099999999999994</v>
      </c>
      <c r="AT20" s="58">
        <f t="shared" si="7"/>
        <v>52.1</v>
      </c>
      <c r="AU20" s="58">
        <f t="shared" si="7"/>
        <v>67.8</v>
      </c>
      <c r="AV20" s="58">
        <f t="shared" si="7"/>
        <v>54</v>
      </c>
      <c r="AW20" s="58">
        <f t="shared" si="7"/>
        <v>69.3</v>
      </c>
      <c r="AX20" s="58">
        <f t="shared" si="7"/>
        <v>55.5</v>
      </c>
      <c r="AY20" s="58">
        <f t="shared" si="7"/>
        <v>70.8</v>
      </c>
      <c r="AZ20" s="58">
        <f t="shared" si="7"/>
        <v>56.8</v>
      </c>
      <c r="BA20" s="58">
        <f t="shared" si="7"/>
        <v>72.099999999999994</v>
      </c>
      <c r="BB20" s="58">
        <f t="shared" si="7"/>
        <v>58</v>
      </c>
      <c r="BC20" s="58">
        <f t="shared" si="7"/>
        <v>73.8</v>
      </c>
      <c r="BD20" s="58">
        <f t="shared" si="7"/>
        <v>58.8</v>
      </c>
      <c r="BE20" s="58">
        <f t="shared" si="7"/>
        <v>77.8</v>
      </c>
      <c r="BF20" s="58">
        <f t="shared" si="7"/>
        <v>60.9</v>
      </c>
      <c r="BG20" s="58">
        <f t="shared" si="7"/>
        <v>81.5</v>
      </c>
      <c r="BH20" s="58">
        <f t="shared" si="7"/>
        <v>62.8</v>
      </c>
      <c r="BI20" s="58" t="str">
        <f t="shared" si="7"/>
        <v/>
      </c>
      <c r="BJ20" s="58" t="str">
        <f t="shared" si="7"/>
        <v/>
      </c>
      <c r="BK20" s="58" t="str">
        <f t="shared" si="7"/>
        <v/>
      </c>
      <c r="BL20" s="58" t="str">
        <f t="shared" si="7"/>
        <v/>
      </c>
    </row>
    <row r="21" spans="1:67" ht="14.25" customHeight="1">
      <c r="A21" s="8"/>
      <c r="B21" s="8"/>
      <c r="C21" s="88" t="s">
        <v>45</v>
      </c>
      <c r="D21" s="58">
        <v>74.900000000000006</v>
      </c>
      <c r="E21" s="58">
        <v>59.3</v>
      </c>
      <c r="F21" s="58">
        <v>78.400000000000006</v>
      </c>
      <c r="G21" s="58">
        <v>60.7</v>
      </c>
      <c r="H21" s="58">
        <v>82.6</v>
      </c>
      <c r="I21" s="58">
        <v>63.1</v>
      </c>
      <c r="J21" s="122"/>
      <c r="AF21" s="8"/>
      <c r="AG21" s="8"/>
      <c r="AH21" s="94" t="s">
        <v>45</v>
      </c>
      <c r="AI21" s="180">
        <f>ROUND(AVERAGE(AI6,AI11,AI16),1)</f>
        <v>31.2</v>
      </c>
      <c r="AJ21" s="180">
        <f t="shared" ref="AJ21:BL21" si="8">ROUND(AVERAGE(AJ6,AJ11,AJ16),1)</f>
        <v>26.6</v>
      </c>
      <c r="AK21" s="180">
        <f t="shared" si="8"/>
        <v>40.5</v>
      </c>
      <c r="AL21" s="180">
        <f t="shared" si="8"/>
        <v>32.4</v>
      </c>
      <c r="AM21" s="180">
        <f t="shared" si="8"/>
        <v>49.3</v>
      </c>
      <c r="AN21" s="180">
        <f t="shared" si="8"/>
        <v>38.299999999999997</v>
      </c>
      <c r="AO21" s="180">
        <f t="shared" si="8"/>
        <v>55.5</v>
      </c>
      <c r="AP21" s="180">
        <f t="shared" si="8"/>
        <v>43.9</v>
      </c>
      <c r="AQ21" s="180">
        <f t="shared" si="8"/>
        <v>61.6</v>
      </c>
      <c r="AR21" s="180">
        <f t="shared" si="8"/>
        <v>48.4</v>
      </c>
      <c r="AS21" s="180">
        <f t="shared" si="8"/>
        <v>65.3</v>
      </c>
      <c r="AT21" s="180">
        <f t="shared" si="8"/>
        <v>51.9</v>
      </c>
      <c r="AU21" s="180">
        <f t="shared" si="8"/>
        <v>68.099999999999994</v>
      </c>
      <c r="AV21" s="180">
        <f t="shared" si="8"/>
        <v>54.4</v>
      </c>
      <c r="AW21" s="180">
        <f t="shared" si="8"/>
        <v>69.5</v>
      </c>
      <c r="AX21" s="180">
        <f t="shared" si="8"/>
        <v>55.9</v>
      </c>
      <c r="AY21" s="180">
        <f t="shared" si="8"/>
        <v>70.8</v>
      </c>
      <c r="AZ21" s="180">
        <f t="shared" si="8"/>
        <v>56.6</v>
      </c>
      <c r="BA21" s="180">
        <f t="shared" si="8"/>
        <v>72.400000000000006</v>
      </c>
      <c r="BB21" s="180">
        <f t="shared" si="8"/>
        <v>57.7</v>
      </c>
      <c r="BC21" s="180">
        <f t="shared" si="8"/>
        <v>74.900000000000006</v>
      </c>
      <c r="BD21" s="180">
        <f t="shared" si="8"/>
        <v>59.3</v>
      </c>
      <c r="BE21" s="180">
        <f t="shared" si="8"/>
        <v>78.400000000000006</v>
      </c>
      <c r="BF21" s="180">
        <f t="shared" si="8"/>
        <v>60.7</v>
      </c>
      <c r="BG21" s="180">
        <f t="shared" si="8"/>
        <v>82.6</v>
      </c>
      <c r="BH21" s="180">
        <f t="shared" si="8"/>
        <v>63.1</v>
      </c>
      <c r="BI21" s="180">
        <f t="shared" si="8"/>
        <v>86.7</v>
      </c>
      <c r="BJ21" s="180">
        <f t="shared" si="8"/>
        <v>65.3</v>
      </c>
      <c r="BK21" s="180">
        <f t="shared" si="8"/>
        <v>88.4</v>
      </c>
      <c r="BL21" s="180">
        <f t="shared" si="8"/>
        <v>66</v>
      </c>
    </row>
    <row r="22" spans="1:67" ht="15" customHeight="1">
      <c r="A22" s="8"/>
      <c r="B22" s="8" t="s">
        <v>30</v>
      </c>
      <c r="C22" s="89" t="s">
        <v>47</v>
      </c>
      <c r="D22" s="58">
        <v>76</v>
      </c>
      <c r="E22" s="58">
        <v>58.1</v>
      </c>
      <c r="F22" s="58">
        <v>79.7</v>
      </c>
      <c r="G22" s="58">
        <v>60.2</v>
      </c>
      <c r="H22" s="58">
        <v>83.3</v>
      </c>
      <c r="I22" s="58">
        <v>62.3</v>
      </c>
      <c r="J22" s="125"/>
      <c r="O22" s="155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F22" s="8"/>
      <c r="AG22" s="8" t="s">
        <v>30</v>
      </c>
      <c r="AH22" s="95" t="s">
        <v>47</v>
      </c>
      <c r="AI22" s="180">
        <f>ROUND(AVERAGE(AI7,AI12,AI17),1)</f>
        <v>27.8</v>
      </c>
      <c r="AJ22" s="180">
        <f t="shared" ref="AJ22:BL22" si="9">ROUND(AVERAGE(AJ7,AJ12,AJ17),1)</f>
        <v>24.2</v>
      </c>
      <c r="AK22" s="180">
        <f t="shared" si="9"/>
        <v>36.9</v>
      </c>
      <c r="AL22" s="180">
        <f t="shared" si="9"/>
        <v>29.4</v>
      </c>
      <c r="AM22" s="180">
        <f t="shared" si="9"/>
        <v>45.8</v>
      </c>
      <c r="AN22" s="180">
        <f t="shared" si="9"/>
        <v>35.299999999999997</v>
      </c>
      <c r="AO22" s="180">
        <f t="shared" si="9"/>
        <v>53.4</v>
      </c>
      <c r="AP22" s="180">
        <f t="shared" si="9"/>
        <v>40.799999999999997</v>
      </c>
      <c r="AQ22" s="180">
        <f t="shared" si="9"/>
        <v>59.4</v>
      </c>
      <c r="AR22" s="180">
        <f t="shared" si="9"/>
        <v>45.8</v>
      </c>
      <c r="AS22" s="180">
        <f t="shared" si="9"/>
        <v>64.3</v>
      </c>
      <c r="AT22" s="180">
        <f t="shared" si="9"/>
        <v>50</v>
      </c>
      <c r="AU22" s="180">
        <f t="shared" si="9"/>
        <v>66.900000000000006</v>
      </c>
      <c r="AV22" s="180">
        <f t="shared" si="9"/>
        <v>52.2</v>
      </c>
      <c r="AW22" s="180">
        <f t="shared" si="9"/>
        <v>68.900000000000006</v>
      </c>
      <c r="AX22" s="180">
        <f t="shared" si="9"/>
        <v>54.1</v>
      </c>
      <c r="AY22" s="180">
        <f t="shared" si="9"/>
        <v>70.5</v>
      </c>
      <c r="AZ22" s="180">
        <f t="shared" si="9"/>
        <v>55.3</v>
      </c>
      <c r="BA22" s="180">
        <f t="shared" si="9"/>
        <v>72.7</v>
      </c>
      <c r="BB22" s="180">
        <f t="shared" si="9"/>
        <v>56.4</v>
      </c>
      <c r="BC22" s="180">
        <f t="shared" si="9"/>
        <v>76</v>
      </c>
      <c r="BD22" s="180">
        <f t="shared" si="9"/>
        <v>58.1</v>
      </c>
      <c r="BE22" s="180">
        <f t="shared" si="9"/>
        <v>79.7</v>
      </c>
      <c r="BF22" s="180">
        <f t="shared" si="9"/>
        <v>60.2</v>
      </c>
      <c r="BG22" s="180">
        <f t="shared" si="9"/>
        <v>83.3</v>
      </c>
      <c r="BH22" s="180">
        <f t="shared" si="9"/>
        <v>62.3</v>
      </c>
      <c r="BI22" s="180">
        <f t="shared" si="9"/>
        <v>87.2</v>
      </c>
      <c r="BJ22" s="180">
        <f t="shared" si="9"/>
        <v>64.7</v>
      </c>
      <c r="BK22" s="180">
        <f t="shared" si="9"/>
        <v>89.8</v>
      </c>
      <c r="BL22" s="180">
        <f t="shared" si="9"/>
        <v>65.400000000000006</v>
      </c>
    </row>
    <row r="23" spans="1:67" ht="15" customHeight="1">
      <c r="A23" s="8"/>
      <c r="B23" s="8"/>
      <c r="C23" s="10" t="s">
        <v>11</v>
      </c>
      <c r="D23" s="68">
        <v>99</v>
      </c>
      <c r="E23" s="68">
        <v>99</v>
      </c>
      <c r="F23" s="68">
        <v>99</v>
      </c>
      <c r="G23" s="68">
        <v>100</v>
      </c>
      <c r="H23" s="68">
        <v>99</v>
      </c>
      <c r="I23" s="66">
        <v>100</v>
      </c>
      <c r="J23" s="124"/>
      <c r="O23" s="50"/>
      <c r="P23" s="98" t="s">
        <v>14</v>
      </c>
      <c r="Q23" s="98" t="s">
        <v>15</v>
      </c>
      <c r="R23" s="98" t="s">
        <v>16</v>
      </c>
      <c r="S23" s="98" t="s">
        <v>17</v>
      </c>
      <c r="T23" s="98" t="s">
        <v>18</v>
      </c>
      <c r="U23" s="98" t="s">
        <v>19</v>
      </c>
      <c r="V23" s="98" t="s">
        <v>20</v>
      </c>
      <c r="W23" s="98" t="s">
        <v>50</v>
      </c>
      <c r="X23" s="98" t="s">
        <v>51</v>
      </c>
      <c r="Y23" s="98" t="s">
        <v>52</v>
      </c>
      <c r="Z23" s="99" t="s">
        <v>53</v>
      </c>
      <c r="AA23" s="98" t="s">
        <v>54</v>
      </c>
      <c r="AB23" s="98" t="s">
        <v>55</v>
      </c>
      <c r="AC23" s="98" t="s">
        <v>56</v>
      </c>
      <c r="AF23" s="8"/>
      <c r="AG23" s="8"/>
      <c r="AH23" s="10" t="s">
        <v>11</v>
      </c>
      <c r="AI23" s="68">
        <f>IFERROR(ROUND(AI20/AI21*100,0),"")</f>
        <v>101</v>
      </c>
      <c r="AJ23" s="185">
        <f t="shared" ref="AJ23:BJ23" si="10">IFERROR(ROUND(AJ20/AJ21*100,0),"")</f>
        <v>100</v>
      </c>
      <c r="AK23" s="68">
        <f t="shared" si="10"/>
        <v>101</v>
      </c>
      <c r="AL23" s="68">
        <f t="shared" si="10"/>
        <v>100</v>
      </c>
      <c r="AM23" s="68">
        <f t="shared" si="10"/>
        <v>99</v>
      </c>
      <c r="AN23" s="68">
        <f t="shared" si="10"/>
        <v>99</v>
      </c>
      <c r="AO23" s="68">
        <f t="shared" si="10"/>
        <v>101</v>
      </c>
      <c r="AP23" s="68">
        <f t="shared" si="10"/>
        <v>99</v>
      </c>
      <c r="AQ23" s="68">
        <f>IFERROR(ROUND(AQ20/AQ21*100,0),"")</f>
        <v>99</v>
      </c>
      <c r="AR23" s="68">
        <f t="shared" si="10"/>
        <v>100</v>
      </c>
      <c r="AS23" s="68">
        <f t="shared" si="10"/>
        <v>100</v>
      </c>
      <c r="AT23" s="68">
        <f t="shared" si="10"/>
        <v>100</v>
      </c>
      <c r="AU23" s="68">
        <f t="shared" si="10"/>
        <v>100</v>
      </c>
      <c r="AV23" s="68">
        <f t="shared" si="10"/>
        <v>99</v>
      </c>
      <c r="AW23" s="68">
        <f t="shared" si="10"/>
        <v>100</v>
      </c>
      <c r="AX23" s="68">
        <f t="shared" si="10"/>
        <v>99</v>
      </c>
      <c r="AY23" s="68">
        <f>IFERROR(ROUND(AY20/AY21*100,0),"")</f>
        <v>100</v>
      </c>
      <c r="AZ23" s="68">
        <f>IFERROR(ROUND(AZ20/AZ21*100,0),"")</f>
        <v>100</v>
      </c>
      <c r="BA23" s="68">
        <f t="shared" si="10"/>
        <v>100</v>
      </c>
      <c r="BB23" s="68">
        <f t="shared" si="10"/>
        <v>101</v>
      </c>
      <c r="BC23" s="68">
        <f t="shared" si="10"/>
        <v>99</v>
      </c>
      <c r="BD23" s="68">
        <f t="shared" si="10"/>
        <v>99</v>
      </c>
      <c r="BE23" s="68">
        <f t="shared" si="10"/>
        <v>99</v>
      </c>
      <c r="BF23" s="68">
        <f t="shared" si="10"/>
        <v>100</v>
      </c>
      <c r="BG23" s="68">
        <f>IFERROR(ROUND(BG20/BG21*100,0),"")</f>
        <v>99</v>
      </c>
      <c r="BH23" s="68">
        <f>IFERROR(ROUND(BH20/BH21*100,0),"")</f>
        <v>100</v>
      </c>
      <c r="BI23" s="68" t="str">
        <f t="shared" si="10"/>
        <v/>
      </c>
      <c r="BJ23" s="68" t="str">
        <f t="shared" si="10"/>
        <v/>
      </c>
      <c r="BK23" s="68" t="str">
        <f>IFERROR(ROUND(BK20/BK21*100,0),"")</f>
        <v/>
      </c>
      <c r="BL23" s="66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69">
        <v>97</v>
      </c>
      <c r="E24" s="69">
        <v>101</v>
      </c>
      <c r="F24" s="69">
        <v>98</v>
      </c>
      <c r="G24" s="69">
        <v>101</v>
      </c>
      <c r="H24" s="69">
        <v>98</v>
      </c>
      <c r="I24" s="67">
        <v>101</v>
      </c>
      <c r="J24" s="123"/>
      <c r="O24" s="63"/>
      <c r="P24" s="163" t="s">
        <v>21</v>
      </c>
      <c r="Q24" s="163" t="s">
        <v>22</v>
      </c>
      <c r="R24" s="163" t="s">
        <v>23</v>
      </c>
      <c r="S24" s="163" t="s">
        <v>24</v>
      </c>
      <c r="T24" s="163" t="s">
        <v>25</v>
      </c>
      <c r="U24" s="164" t="s">
        <v>26</v>
      </c>
      <c r="V24" s="164" t="s">
        <v>27</v>
      </c>
      <c r="W24" s="164" t="s">
        <v>28</v>
      </c>
      <c r="X24" s="164" t="s">
        <v>57</v>
      </c>
      <c r="Y24" s="164" t="s">
        <v>58</v>
      </c>
      <c r="Z24" s="164" t="s">
        <v>59</v>
      </c>
      <c r="AA24" s="164" t="s">
        <v>60</v>
      </c>
      <c r="AB24" s="164" t="s">
        <v>61</v>
      </c>
      <c r="AC24" s="164" t="s">
        <v>62</v>
      </c>
      <c r="AF24" s="12"/>
      <c r="AG24" s="12"/>
      <c r="AH24" s="13" t="s">
        <v>12</v>
      </c>
      <c r="AI24" s="69">
        <f>IFERROR(ROUND(AI20/AI22*100,0),"")</f>
        <v>114</v>
      </c>
      <c r="AJ24" s="69">
        <f t="shared" ref="AJ24:BL24" si="11">IFERROR(ROUND(AJ20/AJ22*100,0),"")</f>
        <v>110</v>
      </c>
      <c r="AK24" s="69">
        <f t="shared" si="11"/>
        <v>111</v>
      </c>
      <c r="AL24" s="69">
        <f t="shared" si="11"/>
        <v>110</v>
      </c>
      <c r="AM24" s="69">
        <f t="shared" si="11"/>
        <v>107</v>
      </c>
      <c r="AN24" s="69">
        <f t="shared" si="11"/>
        <v>107</v>
      </c>
      <c r="AO24" s="69">
        <f t="shared" si="11"/>
        <v>105</v>
      </c>
      <c r="AP24" s="69">
        <f t="shared" si="11"/>
        <v>106</v>
      </c>
      <c r="AQ24" s="69">
        <f t="shared" si="11"/>
        <v>103</v>
      </c>
      <c r="AR24" s="69">
        <f t="shared" si="11"/>
        <v>106</v>
      </c>
      <c r="AS24" s="69">
        <f t="shared" si="11"/>
        <v>101</v>
      </c>
      <c r="AT24" s="69">
        <f t="shared" si="11"/>
        <v>104</v>
      </c>
      <c r="AU24" s="69">
        <f t="shared" si="11"/>
        <v>101</v>
      </c>
      <c r="AV24" s="69">
        <f t="shared" si="11"/>
        <v>103</v>
      </c>
      <c r="AW24" s="69">
        <f t="shared" si="11"/>
        <v>101</v>
      </c>
      <c r="AX24" s="69">
        <f t="shared" si="11"/>
        <v>103</v>
      </c>
      <c r="AY24" s="69">
        <f>IFERROR(ROUND(AY20/AY22*100,0),"")</f>
        <v>100</v>
      </c>
      <c r="AZ24" s="69">
        <f>IFERROR(ROUND(AZ20/AZ22*100,0),"")</f>
        <v>103</v>
      </c>
      <c r="BA24" s="69">
        <f t="shared" si="11"/>
        <v>99</v>
      </c>
      <c r="BB24" s="69">
        <f t="shared" si="11"/>
        <v>103</v>
      </c>
      <c r="BC24" s="69">
        <f t="shared" si="11"/>
        <v>97</v>
      </c>
      <c r="BD24" s="69">
        <f t="shared" si="11"/>
        <v>101</v>
      </c>
      <c r="BE24" s="69">
        <f t="shared" si="11"/>
        <v>98</v>
      </c>
      <c r="BF24" s="69">
        <f t="shared" si="11"/>
        <v>101</v>
      </c>
      <c r="BG24" s="69">
        <f>IFERROR(ROUND(BG20/BG22*100,0),"")</f>
        <v>98</v>
      </c>
      <c r="BH24" s="69">
        <f>IFERROR(ROUND(BH20/BH22*100,0),"")</f>
        <v>101</v>
      </c>
      <c r="BI24" s="69" t="str">
        <f t="shared" si="11"/>
        <v/>
      </c>
      <c r="BJ24" s="69" t="str">
        <f t="shared" si="11"/>
        <v/>
      </c>
      <c r="BK24" s="69" t="str">
        <f t="shared" si="11"/>
        <v/>
      </c>
      <c r="BL24" s="67" t="str">
        <f t="shared" si="11"/>
        <v/>
      </c>
    </row>
    <row r="25" spans="1:67" ht="14.25">
      <c r="A25" s="2"/>
      <c r="B25" s="2"/>
      <c r="C25" s="141"/>
      <c r="D25" s="149"/>
      <c r="E25" s="149"/>
      <c r="F25" s="149"/>
      <c r="G25" s="149"/>
      <c r="H25" s="149"/>
      <c r="I25" s="149"/>
      <c r="J25" s="157"/>
      <c r="O25" s="102" t="s">
        <v>29</v>
      </c>
      <c r="P25" s="120">
        <f>AK20-AI20</f>
        <v>9.2999999999999972</v>
      </c>
      <c r="Q25" s="120">
        <f>AM20-AK20</f>
        <v>8.1000000000000014</v>
      </c>
      <c r="R25" s="120">
        <f>AO20-AM20</f>
        <v>7.1000000000000014</v>
      </c>
      <c r="S25" s="120">
        <f>AQ20-AO20</f>
        <v>4.7999999999999972</v>
      </c>
      <c r="T25" s="120">
        <f>AS20-AQ20</f>
        <v>4.1999999999999957</v>
      </c>
      <c r="U25" s="120">
        <f>AU20-AS20</f>
        <v>2.7000000000000028</v>
      </c>
      <c r="V25" s="120">
        <f>AW20-AU20</f>
        <v>1.5</v>
      </c>
      <c r="W25" s="120">
        <f>AY20-AW20</f>
        <v>1.5</v>
      </c>
      <c r="X25" s="120">
        <f>BA20-AY20</f>
        <v>1.2999999999999972</v>
      </c>
      <c r="Y25" s="120">
        <f>BC20-BA20</f>
        <v>1.7000000000000028</v>
      </c>
      <c r="Z25" s="120">
        <f>BE20-BC20</f>
        <v>4</v>
      </c>
      <c r="AA25" s="120">
        <f>BG20-BE20</f>
        <v>3.7000000000000028</v>
      </c>
      <c r="AB25" s="120"/>
      <c r="AC25" s="120"/>
      <c r="AF25" s="2"/>
      <c r="AG25" s="2"/>
      <c r="AH25" s="141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29"/>
      <c r="BJ25" s="129"/>
      <c r="BK25" s="129"/>
      <c r="BL25" s="129"/>
    </row>
    <row r="26" spans="1:67" ht="14.25">
      <c r="A26" s="14" t="s">
        <v>81</v>
      </c>
      <c r="B26" s="14"/>
      <c r="C26" s="14"/>
      <c r="D26" s="14"/>
      <c r="E26" s="14"/>
      <c r="F26" s="14"/>
      <c r="G26" s="149"/>
      <c r="H26" s="149"/>
      <c r="I26" s="149"/>
      <c r="J26" s="157"/>
      <c r="O26" s="102" t="s">
        <v>31</v>
      </c>
      <c r="P26" s="120">
        <f>AK21-AI21</f>
        <v>9.3000000000000007</v>
      </c>
      <c r="Q26" s="120">
        <f>AM21-AK21</f>
        <v>8.7999999999999972</v>
      </c>
      <c r="R26" s="120">
        <f>AO21-AM21</f>
        <v>6.2000000000000028</v>
      </c>
      <c r="S26" s="120">
        <f>AQ21-AO21</f>
        <v>6.1000000000000014</v>
      </c>
      <c r="T26" s="120">
        <f>AS21-AQ21</f>
        <v>3.6999999999999957</v>
      </c>
      <c r="U26" s="120">
        <f>AU21-AS21</f>
        <v>2.7999999999999972</v>
      </c>
      <c r="V26" s="120">
        <f>AW21-AU21</f>
        <v>1.4000000000000057</v>
      </c>
      <c r="W26" s="120">
        <f>AY21-AW21</f>
        <v>1.2999999999999972</v>
      </c>
      <c r="X26" s="120">
        <f>BA21-AY21</f>
        <v>1.6000000000000085</v>
      </c>
      <c r="Y26" s="120">
        <f>BC21-BA21</f>
        <v>2.5</v>
      </c>
      <c r="Z26" s="120">
        <f>BE21-BC21</f>
        <v>3.5</v>
      </c>
      <c r="AA26" s="120">
        <f>BG21-BE21</f>
        <v>4.1999999999999886</v>
      </c>
      <c r="AB26" s="120">
        <f>BI21-BG21</f>
        <v>4.1000000000000085</v>
      </c>
      <c r="AC26" s="165">
        <f>BK21-BI21</f>
        <v>1.7000000000000028</v>
      </c>
      <c r="AD26" s="47"/>
      <c r="AF26" s="2"/>
      <c r="AG26" s="2"/>
      <c r="AH26" s="141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29"/>
      <c r="BJ26" s="129"/>
      <c r="BK26" s="129"/>
      <c r="BL26" s="129"/>
    </row>
    <row r="27" spans="1:67" ht="14.25">
      <c r="A27" s="14"/>
      <c r="B27" s="92" t="s">
        <v>88</v>
      </c>
      <c r="C27" s="14"/>
      <c r="D27" s="14"/>
      <c r="E27" s="14"/>
      <c r="F27" s="14"/>
      <c r="G27" s="149"/>
      <c r="H27" s="147"/>
      <c r="I27" s="149"/>
      <c r="J27" s="157"/>
      <c r="N27" s="166"/>
      <c r="O27" s="100" t="s">
        <v>32</v>
      </c>
      <c r="P27" s="120">
        <f>AK22-AI22</f>
        <v>9.0999999999999979</v>
      </c>
      <c r="Q27" s="120">
        <f>AM22-AK22</f>
        <v>8.8999999999999986</v>
      </c>
      <c r="R27" s="120">
        <f>AO22-AM22</f>
        <v>7.6000000000000014</v>
      </c>
      <c r="S27" s="120">
        <f>AQ22-AO22</f>
        <v>6</v>
      </c>
      <c r="T27" s="120">
        <f>AS22-AQ22</f>
        <v>4.8999999999999986</v>
      </c>
      <c r="U27" s="120">
        <f>AU22-AS22</f>
        <v>2.6000000000000085</v>
      </c>
      <c r="V27" s="120">
        <f>AW22-AU22</f>
        <v>2</v>
      </c>
      <c r="W27" s="120">
        <f>AY22-AW22</f>
        <v>1.5999999999999943</v>
      </c>
      <c r="X27" s="120">
        <f>BA22-AY22</f>
        <v>2.2000000000000028</v>
      </c>
      <c r="Y27" s="120">
        <f>BC22-BA22</f>
        <v>3.2999999999999972</v>
      </c>
      <c r="Z27" s="120">
        <f>BE22-BC22</f>
        <v>3.7000000000000028</v>
      </c>
      <c r="AA27" s="120">
        <f>BG22-BE22</f>
        <v>3.5999999999999943</v>
      </c>
      <c r="AB27" s="120">
        <f>BI22-BG22</f>
        <v>3.9000000000000057</v>
      </c>
      <c r="AC27" s="120">
        <f>BK22-BI22</f>
        <v>2.5999999999999943</v>
      </c>
      <c r="AD27" s="47"/>
      <c r="AF27" s="2"/>
      <c r="AG27" s="2"/>
      <c r="AH27" s="141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29"/>
      <c r="BJ27" s="129"/>
      <c r="BK27" s="129"/>
      <c r="BL27" s="129"/>
    </row>
    <row r="28" spans="1:67">
      <c r="A28" s="92"/>
      <c r="B28" s="92" t="s">
        <v>89</v>
      </c>
      <c r="C28" s="14"/>
      <c r="D28" s="14"/>
      <c r="E28" s="14"/>
      <c r="F28" s="14"/>
      <c r="G28" s="130"/>
      <c r="H28" s="147"/>
      <c r="I28" s="130"/>
      <c r="J28" s="157"/>
      <c r="O28" s="7" t="s">
        <v>68</v>
      </c>
      <c r="P28" s="132">
        <f>P25/P26*100</f>
        <v>99.999999999999972</v>
      </c>
      <c r="Q28" s="132">
        <f t="shared" ref="Q28:AC28" si="12">Q25/Q26*100</f>
        <v>92.045454545454589</v>
      </c>
      <c r="R28" s="132">
        <f>R25/R26*100</f>
        <v>114.51612903225804</v>
      </c>
      <c r="S28" s="132">
        <f t="shared" si="12"/>
        <v>78.688524590163865</v>
      </c>
      <c r="T28" s="132">
        <f t="shared" si="12"/>
        <v>113.51351351351353</v>
      </c>
      <c r="U28" s="132">
        <f t="shared" si="12"/>
        <v>96.42857142857163</v>
      </c>
      <c r="V28" s="132">
        <f>V25/V26*100</f>
        <v>107.14285714285671</v>
      </c>
      <c r="W28" s="132">
        <f t="shared" si="12"/>
        <v>115.38461538461564</v>
      </c>
      <c r="X28" s="132">
        <f t="shared" si="12"/>
        <v>81.249999999999389</v>
      </c>
      <c r="Y28" s="132">
        <f t="shared" si="12"/>
        <v>68.000000000000114</v>
      </c>
      <c r="Z28" s="132">
        <f t="shared" si="12"/>
        <v>114.28571428571428</v>
      </c>
      <c r="AA28" s="132">
        <f t="shared" si="12"/>
        <v>88.0952380952384</v>
      </c>
      <c r="AB28" s="132">
        <f t="shared" si="12"/>
        <v>0</v>
      </c>
      <c r="AC28" s="132">
        <f t="shared" si="12"/>
        <v>0</v>
      </c>
      <c r="AF28" s="2"/>
      <c r="AG28" s="2"/>
      <c r="AH28" s="14" t="s">
        <v>68</v>
      </c>
      <c r="AI28" s="126" t="s">
        <v>73</v>
      </c>
      <c r="AJ28" s="14"/>
      <c r="AK28" s="14">
        <f>(AK20-AK21)/(P26/10)</f>
        <v>0.43010752688171888</v>
      </c>
      <c r="AL28" s="14"/>
      <c r="AM28" s="75">
        <f>(AM20-AM21)/(Q26/10)</f>
        <v>-0.34090909090908783</v>
      </c>
      <c r="AN28" s="14"/>
      <c r="AO28" s="81">
        <f>(AO20-AO21)/(R26/10)</f>
        <v>0.96774193548387277</v>
      </c>
      <c r="AP28" s="14"/>
      <c r="AQ28" s="81">
        <f>(AQ20-AQ21)/(S26/10)</f>
        <v>-1.1475409836065618</v>
      </c>
      <c r="AR28" s="14"/>
      <c r="AS28" s="81">
        <f>(AS20-AS21)/(T26/10)</f>
        <v>-0.5405405405405489</v>
      </c>
      <c r="AT28" s="14"/>
      <c r="AU28" s="80">
        <f>(AU20-AU21)/(U26/10)</f>
        <v>-1.0714285714285625</v>
      </c>
      <c r="AV28" s="14"/>
      <c r="AW28" s="81">
        <f>(AW20-AW21)/(V26/10)</f>
        <v>-1.428571428571443</v>
      </c>
      <c r="AX28" s="14"/>
      <c r="AY28" s="81">
        <f>(AY20-AY21)/(W26/10)</f>
        <v>0</v>
      </c>
      <c r="AZ28" s="14"/>
      <c r="BA28" s="75">
        <f>(BA20-BA21)/(X26/10)</f>
        <v>-1.8750000000000608</v>
      </c>
      <c r="BB28" s="14"/>
      <c r="BC28" s="81">
        <f>(BC20-BC21)/(Y26/10)</f>
        <v>-4.4000000000000341</v>
      </c>
      <c r="BD28" s="14"/>
      <c r="BE28" s="81">
        <f>(BE20-BE21)/(Z26/10)</f>
        <v>-1.7142857142857388</v>
      </c>
      <c r="BF28" s="14"/>
      <c r="BG28" s="81">
        <f>(BG20-BG21)/(AA26/10)</f>
        <v>-2.6190476190476124</v>
      </c>
      <c r="BH28" s="14"/>
      <c r="BI28" s="135" t="e">
        <f>(BI20-BI21)/(AB26/10)</f>
        <v>#VALUE!</v>
      </c>
      <c r="BJ28" s="162"/>
      <c r="BK28" s="168" t="e">
        <f>(BK20-BK21)/(AC26/10)</f>
        <v>#VALUE!</v>
      </c>
      <c r="BL28" s="130"/>
      <c r="BO28" s="71"/>
    </row>
    <row r="29" spans="1:67">
      <c r="A29" s="92"/>
      <c r="B29" s="92" t="s">
        <v>96</v>
      </c>
      <c r="C29" s="14"/>
      <c r="D29" s="14"/>
      <c r="E29" s="14"/>
      <c r="F29" s="14"/>
      <c r="G29" s="130"/>
      <c r="H29" s="130"/>
      <c r="I29" s="130"/>
      <c r="J29" s="157"/>
      <c r="O29" s="7" t="s">
        <v>69</v>
      </c>
      <c r="P29" s="132">
        <f>P25/P27*100</f>
        <v>102.19780219780219</v>
      </c>
      <c r="Q29" s="132">
        <f>Q25/Q27*100</f>
        <v>91.011235955056208</v>
      </c>
      <c r="R29" s="132">
        <f t="shared" ref="R29:AC29" si="13">R25/R27*100</f>
        <v>93.421052631578945</v>
      </c>
      <c r="S29" s="132">
        <f t="shared" si="13"/>
        <v>79.999999999999943</v>
      </c>
      <c r="T29" s="132">
        <f t="shared" si="13"/>
        <v>85.714285714285651</v>
      </c>
      <c r="U29" s="132">
        <f t="shared" si="13"/>
        <v>103.84615384615361</v>
      </c>
      <c r="V29" s="132">
        <f t="shared" si="13"/>
        <v>75</v>
      </c>
      <c r="W29" s="132">
        <f t="shared" si="13"/>
        <v>93.750000000000327</v>
      </c>
      <c r="X29" s="132">
        <f t="shared" si="13"/>
        <v>59.09090909090888</v>
      </c>
      <c r="Y29" s="132">
        <f t="shared" si="13"/>
        <v>51.515151515151643</v>
      </c>
      <c r="Z29" s="132">
        <f t="shared" si="13"/>
        <v>108.10810810810803</v>
      </c>
      <c r="AA29" s="132">
        <f t="shared" si="13"/>
        <v>102.77777777777801</v>
      </c>
      <c r="AB29" s="132">
        <f t="shared" si="13"/>
        <v>0</v>
      </c>
      <c r="AC29" s="132">
        <f t="shared" si="13"/>
        <v>0</v>
      </c>
      <c r="AF29" s="2"/>
      <c r="AG29" s="2"/>
      <c r="AH29" s="14" t="s">
        <v>69</v>
      </c>
      <c r="AI29" s="126" t="s">
        <v>73</v>
      </c>
      <c r="AJ29" s="14"/>
      <c r="AK29" s="81">
        <f>(AK20-AK22)/(P27/10)</f>
        <v>4.3956043956043969</v>
      </c>
      <c r="AL29" s="14"/>
      <c r="AM29" s="75">
        <f>(AM20-AM22)/(Q27/10)</f>
        <v>3.5955056179775315</v>
      </c>
      <c r="AN29" s="14"/>
      <c r="AO29" s="81">
        <f>(AO20-AO22)/(R27/10)</f>
        <v>3.5526315789473717</v>
      </c>
      <c r="AP29" s="14"/>
      <c r="AQ29" s="81">
        <f>(AQ20-AQ22)/(S27/10)</f>
        <v>2.5</v>
      </c>
      <c r="AR29" s="14"/>
      <c r="AS29" s="81">
        <f>(AS20-AS22)/(T27/10)</f>
        <v>1.6326530612244845</v>
      </c>
      <c r="AT29" s="14"/>
      <c r="AU29" s="80">
        <f>(AU20-AU22)/(U27/10)</f>
        <v>3.4615384615384177</v>
      </c>
      <c r="AV29" s="14"/>
      <c r="AW29" s="80"/>
      <c r="AX29" s="14"/>
      <c r="AY29" s="81">
        <f>(AY20-AY22)/(W27/10)</f>
        <v>1.8749999999999891</v>
      </c>
      <c r="AZ29" s="14"/>
      <c r="BA29" s="75">
        <f>(BA20-BA22)/(X27/10)</f>
        <v>-2.7272727272727626</v>
      </c>
      <c r="BB29" s="14"/>
      <c r="BC29" s="81">
        <f>(BC20-BC22)/(Y27/10)</f>
        <v>-6.6666666666666803</v>
      </c>
      <c r="BD29" s="14"/>
      <c r="BE29" s="81">
        <f>(BE20-BE22)/(Z27/10)</f>
        <v>-5.1351351351351466</v>
      </c>
      <c r="BF29" s="14"/>
      <c r="BG29" s="81">
        <f>(BG20-BG22)/(AA27/10)</f>
        <v>-5</v>
      </c>
      <c r="BH29" s="14"/>
      <c r="BI29" s="135" t="e">
        <f>(BI20-BI22)/(AB27/10)</f>
        <v>#VALUE!</v>
      </c>
      <c r="BJ29" s="162"/>
      <c r="BK29" s="162" t="e">
        <f>(BK20-BK22)/(AC27/10)</f>
        <v>#VALUE!</v>
      </c>
      <c r="BL29" s="130"/>
    </row>
    <row r="30" spans="1:67">
      <c r="A30" s="92"/>
      <c r="B30" s="14" t="s">
        <v>95</v>
      </c>
      <c r="C30" s="14"/>
      <c r="D30" s="14"/>
      <c r="E30" s="14"/>
      <c r="F30" s="14"/>
      <c r="G30" s="130"/>
      <c r="H30" s="130"/>
      <c r="I30" s="130"/>
      <c r="J30" s="157"/>
      <c r="AF30" s="2"/>
      <c r="AG30" s="2"/>
      <c r="AH30" s="14"/>
      <c r="AI30" s="126"/>
      <c r="AJ30" s="14"/>
      <c r="AK30" s="14"/>
      <c r="AL30" s="14"/>
      <c r="AM30" s="14"/>
      <c r="AN30" s="14"/>
      <c r="AO30" s="81"/>
      <c r="AP30" s="14"/>
      <c r="AQ30" s="14"/>
      <c r="AR30" s="14"/>
      <c r="AS30" s="14"/>
      <c r="AT30" s="14"/>
      <c r="AU30" s="14"/>
      <c r="AV30" s="14"/>
      <c r="AW30" s="14"/>
      <c r="AX30" s="14"/>
      <c r="AY30" s="81"/>
      <c r="AZ30" s="14"/>
      <c r="BA30" s="75"/>
      <c r="BB30" s="14"/>
      <c r="BC30" s="14"/>
      <c r="BD30" s="14"/>
      <c r="BE30" s="14"/>
      <c r="BF30" s="14"/>
      <c r="BG30" s="81"/>
      <c r="BH30" s="14"/>
      <c r="BI30" s="162"/>
      <c r="BJ30" s="162"/>
      <c r="BK30" s="162"/>
      <c r="BL30" s="130"/>
    </row>
    <row r="31" spans="1:67" ht="14.25">
      <c r="A31" s="92"/>
      <c r="B31" s="15" t="s">
        <v>82</v>
      </c>
      <c r="D31" s="146"/>
      <c r="E31" s="146"/>
      <c r="G31" s="149"/>
      <c r="H31" s="149"/>
      <c r="I31" s="149"/>
      <c r="J31" s="157"/>
      <c r="R31" s="77" t="s">
        <v>33</v>
      </c>
      <c r="S31" s="77"/>
      <c r="T31" s="77" t="s">
        <v>99</v>
      </c>
      <c r="U31" s="77"/>
      <c r="V31" s="173"/>
      <c r="W31" s="173"/>
      <c r="X31" s="24"/>
      <c r="AF31" s="2"/>
      <c r="AG31" s="2"/>
      <c r="AH31" s="141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29"/>
      <c r="BJ31" s="129"/>
      <c r="BK31" s="129"/>
      <c r="BL31" s="129"/>
      <c r="BM31" s="72"/>
      <c r="BN31" s="72"/>
      <c r="BO31" s="72"/>
    </row>
    <row r="32" spans="1:67" ht="14.25">
      <c r="A32" s="15"/>
      <c r="B32" s="15" t="s">
        <v>85</v>
      </c>
      <c r="G32" s="130"/>
      <c r="H32" s="130"/>
      <c r="I32" s="149"/>
      <c r="J32" s="157"/>
      <c r="R32" s="172" t="s">
        <v>34</v>
      </c>
      <c r="S32" s="172"/>
      <c r="T32" s="172" t="s">
        <v>98</v>
      </c>
      <c r="U32" s="172"/>
      <c r="V32" s="171"/>
      <c r="W32" s="171"/>
      <c r="X32" s="24"/>
      <c r="AF32" s="2"/>
      <c r="AG32" s="2"/>
      <c r="AH32" s="141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29"/>
      <c r="BJ32" s="129"/>
      <c r="BK32" s="129"/>
      <c r="BL32" s="129"/>
      <c r="BM32" s="72"/>
      <c r="BN32" s="72"/>
      <c r="BO32" s="72"/>
    </row>
    <row r="33" spans="1:67" ht="14.25">
      <c r="A33" s="147"/>
      <c r="B33" s="15" t="s">
        <v>84</v>
      </c>
      <c r="G33" s="130"/>
      <c r="H33" s="130"/>
      <c r="I33" s="149"/>
      <c r="J33" s="157"/>
      <c r="AF33" s="2"/>
      <c r="AG33" s="126" t="s">
        <v>74</v>
      </c>
      <c r="AH33" s="131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29"/>
      <c r="BJ33" s="129"/>
      <c r="BK33" s="129"/>
      <c r="BL33" s="129"/>
      <c r="BM33" s="72"/>
      <c r="BN33" s="72"/>
      <c r="BO33" s="72"/>
    </row>
    <row r="34" spans="1:67" ht="14.25">
      <c r="A34" s="147"/>
      <c r="B34" s="2"/>
      <c r="C34" s="141"/>
      <c r="D34" s="149"/>
      <c r="E34" s="149"/>
      <c r="F34" s="149"/>
      <c r="G34" s="149"/>
      <c r="H34" s="149"/>
      <c r="I34" s="130"/>
      <c r="J34" s="157"/>
      <c r="AF34" s="2"/>
      <c r="AG34" s="2"/>
      <c r="AH34" s="2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</row>
    <row r="35" spans="1:67" ht="14.25">
      <c r="A35" s="147"/>
      <c r="B35" s="2"/>
      <c r="C35" s="141"/>
      <c r="D35" s="149"/>
      <c r="E35" s="149"/>
      <c r="F35" s="149"/>
      <c r="G35" s="149"/>
      <c r="H35" s="149"/>
      <c r="I35" s="130"/>
      <c r="J35" s="157"/>
      <c r="AF35" s="2"/>
      <c r="AG35" s="2"/>
      <c r="AH35" s="2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</row>
    <row r="36" spans="1:67" ht="14.25">
      <c r="A36" s="2"/>
      <c r="B36" s="2"/>
      <c r="C36" s="141"/>
      <c r="D36" s="149"/>
      <c r="E36" s="149"/>
      <c r="F36" s="149"/>
      <c r="G36" s="149"/>
      <c r="H36" s="149"/>
      <c r="I36" s="149"/>
      <c r="J36" s="157"/>
      <c r="AF36" s="2"/>
      <c r="AG36" s="2"/>
      <c r="AH36" s="141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29"/>
      <c r="BJ36" s="129"/>
      <c r="BK36" s="129"/>
      <c r="BL36" s="129"/>
    </row>
    <row r="37" spans="1:67" ht="14.25">
      <c r="A37" s="2"/>
      <c r="B37" s="2"/>
      <c r="C37" s="2"/>
      <c r="D37" s="130"/>
      <c r="E37" s="130"/>
      <c r="F37" s="130"/>
      <c r="G37" s="130"/>
      <c r="H37" s="130"/>
      <c r="I37" s="149"/>
      <c r="J37" s="157"/>
      <c r="AF37" s="2"/>
      <c r="AG37" s="2"/>
      <c r="AH37" s="141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29"/>
      <c r="BJ37" s="129"/>
      <c r="BK37" s="129"/>
      <c r="BL37" s="129"/>
    </row>
    <row r="38" spans="1:67" ht="14.25">
      <c r="A38" s="2"/>
      <c r="B38" s="2"/>
      <c r="C38" s="2"/>
      <c r="D38" s="130"/>
      <c r="E38" s="130"/>
      <c r="F38" s="130"/>
      <c r="G38" s="130"/>
      <c r="H38" s="130"/>
      <c r="I38" s="149"/>
      <c r="J38" s="157"/>
      <c r="AF38" s="2"/>
      <c r="AG38" s="2"/>
      <c r="AH38" s="141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29"/>
      <c r="BJ38" s="129"/>
      <c r="BK38" s="129"/>
      <c r="BL38" s="129"/>
    </row>
    <row r="39" spans="1:67" ht="14.25">
      <c r="B39" s="2"/>
      <c r="C39" s="141"/>
      <c r="D39" s="149"/>
      <c r="E39" s="149"/>
      <c r="F39" s="149"/>
      <c r="G39" s="149"/>
      <c r="H39" s="149"/>
      <c r="I39" s="130"/>
      <c r="J39" s="157"/>
      <c r="AG39" s="2"/>
      <c r="AH39" s="2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</row>
    <row r="40" spans="1:67" ht="14.25">
      <c r="A40" s="2"/>
      <c r="B40" s="2"/>
      <c r="C40" s="141"/>
      <c r="D40" s="149"/>
      <c r="E40" s="149"/>
      <c r="F40" s="149"/>
      <c r="G40" s="149"/>
      <c r="H40" s="149"/>
      <c r="I40" s="130"/>
      <c r="J40" s="157"/>
      <c r="AF40" s="2"/>
      <c r="AG40" s="2"/>
      <c r="AH40" s="2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</row>
    <row r="41" spans="1:67" ht="14.25">
      <c r="B41" s="2"/>
      <c r="C41" s="141"/>
      <c r="D41" s="149"/>
      <c r="E41" s="149"/>
      <c r="F41" s="149"/>
      <c r="G41" s="149"/>
      <c r="H41" s="149"/>
      <c r="I41" s="149"/>
      <c r="J41" s="157"/>
      <c r="AG41" s="2"/>
      <c r="AH41" s="141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29"/>
      <c r="BJ41" s="129"/>
      <c r="BK41" s="129"/>
      <c r="BL41" s="129"/>
      <c r="BM41" s="72"/>
      <c r="BN41" s="72"/>
      <c r="BO41" s="72"/>
    </row>
    <row r="42" spans="1:67" ht="14.25">
      <c r="B42" s="2"/>
      <c r="C42" s="2"/>
      <c r="D42" s="130"/>
      <c r="E42" s="130"/>
      <c r="F42" s="130"/>
      <c r="G42" s="130"/>
      <c r="H42" s="130"/>
      <c r="I42" s="149"/>
      <c r="J42" s="157"/>
      <c r="AG42" s="2"/>
      <c r="AH42" s="141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29"/>
      <c r="BJ42" s="129"/>
      <c r="BK42" s="129"/>
      <c r="BL42" s="129"/>
      <c r="BM42" s="72"/>
      <c r="BN42" s="72"/>
      <c r="BO42" s="72"/>
    </row>
    <row r="43" spans="1:67" ht="14.25">
      <c r="A43" s="2"/>
      <c r="B43" s="2"/>
      <c r="C43" s="2"/>
      <c r="D43" s="130"/>
      <c r="E43" s="130"/>
      <c r="F43" s="130"/>
      <c r="G43" s="130"/>
      <c r="H43" s="130"/>
      <c r="I43" s="149"/>
      <c r="J43" s="157"/>
      <c r="AF43" s="2"/>
      <c r="AG43" s="2"/>
      <c r="AH43" s="141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29"/>
      <c r="BJ43" s="129"/>
      <c r="BK43" s="129"/>
      <c r="BL43" s="129"/>
      <c r="BM43" s="72"/>
      <c r="BN43" s="72"/>
      <c r="BO43" s="72"/>
    </row>
    <row r="44" spans="1:67">
      <c r="B44" s="2"/>
      <c r="C44" s="2"/>
      <c r="D44" s="19"/>
      <c r="E44" s="19"/>
      <c r="F44" s="19"/>
      <c r="G44" s="19"/>
      <c r="H44" s="19"/>
      <c r="I44" s="130"/>
      <c r="J44" s="157"/>
      <c r="AG44" s="2"/>
      <c r="AH44" s="2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</row>
    <row r="45" spans="1:67">
      <c r="B45" s="14"/>
      <c r="C45" s="14"/>
      <c r="D45" s="14"/>
      <c r="E45" s="14"/>
      <c r="F45" s="14"/>
      <c r="G45" s="14"/>
      <c r="H45" s="14"/>
      <c r="I45" s="130"/>
      <c r="J45" s="157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2"/>
      <c r="AA45" s="151"/>
      <c r="AG45" s="2"/>
      <c r="AH45" s="2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53"/>
      <c r="Q46" s="153"/>
      <c r="R46" s="153"/>
      <c r="S46" s="153"/>
      <c r="T46" s="153"/>
      <c r="U46" s="154"/>
      <c r="V46" s="154"/>
      <c r="W46" s="154"/>
      <c r="X46" s="154"/>
      <c r="Y46" s="154"/>
      <c r="Z46" s="154"/>
      <c r="AA46" s="15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55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I47" s="127"/>
    </row>
    <row r="48" spans="1:67">
      <c r="A48" s="14"/>
      <c r="B48" s="14"/>
      <c r="C48" s="14"/>
      <c r="D48" s="14"/>
      <c r="E48" s="14"/>
      <c r="F48" s="14"/>
      <c r="G48" s="92"/>
      <c r="H48" s="14"/>
      <c r="I48" s="14"/>
      <c r="O48" s="155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E48" s="28"/>
      <c r="AF48" s="18"/>
      <c r="AH48" s="14"/>
      <c r="AI48" s="126"/>
      <c r="AJ48" s="14"/>
      <c r="AK48" s="81"/>
      <c r="AL48" s="14"/>
      <c r="AM48" s="81"/>
      <c r="AN48" s="14"/>
      <c r="AO48" s="81"/>
      <c r="AP48" s="14"/>
      <c r="AQ48" s="81"/>
      <c r="AR48" s="14"/>
      <c r="AS48" s="81"/>
      <c r="AT48" s="14"/>
      <c r="AU48" s="81"/>
      <c r="AV48" s="14"/>
      <c r="AW48" s="81"/>
      <c r="AX48" s="14"/>
      <c r="AY48" s="81"/>
      <c r="AZ48" s="14"/>
      <c r="BA48" s="81"/>
      <c r="BB48" s="14"/>
      <c r="BC48" s="128"/>
      <c r="BE48" s="81"/>
      <c r="BG48" s="81"/>
      <c r="BI48" s="135"/>
      <c r="BK48" s="135"/>
    </row>
    <row r="49" spans="1:63" ht="13.5" customHeight="1">
      <c r="A49" s="92"/>
      <c r="B49" s="14"/>
      <c r="C49" s="14"/>
      <c r="D49" s="14"/>
      <c r="E49" s="14"/>
      <c r="F49" s="14"/>
      <c r="G49" s="92"/>
      <c r="H49" s="14"/>
      <c r="I49" s="14"/>
      <c r="O49" s="155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H49" s="14"/>
      <c r="AI49" s="126"/>
      <c r="AJ49" s="14"/>
      <c r="AK49" s="81"/>
      <c r="AL49" s="14"/>
      <c r="AM49" s="81"/>
      <c r="AN49" s="14"/>
      <c r="AO49" s="81"/>
      <c r="AP49" s="14"/>
      <c r="AQ49" s="81"/>
      <c r="AR49" s="14"/>
      <c r="AS49" s="81"/>
      <c r="AT49" s="14"/>
      <c r="AU49" s="81"/>
      <c r="AV49" s="14"/>
      <c r="AW49" s="81"/>
      <c r="AX49" s="14"/>
      <c r="AY49" s="81"/>
      <c r="AZ49" s="14"/>
      <c r="BA49" s="81"/>
      <c r="BB49" s="14"/>
      <c r="BC49" s="143"/>
      <c r="BE49" s="144"/>
      <c r="BG49" s="134"/>
      <c r="BI49" s="135"/>
      <c r="BK49" s="135"/>
    </row>
    <row r="50" spans="1:63" ht="13.5" customHeight="1">
      <c r="A50" s="92"/>
      <c r="B50" s="146"/>
      <c r="C50" s="146"/>
      <c r="D50" s="146"/>
      <c r="E50" s="146"/>
      <c r="F50" s="146"/>
      <c r="G50" s="15"/>
      <c r="H50" s="146"/>
      <c r="I50" s="14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C50" s="18"/>
      <c r="AD50" s="28"/>
      <c r="AE50" s="28"/>
      <c r="AF50" s="28"/>
      <c r="AH50" s="14"/>
      <c r="AI50" s="126"/>
      <c r="AJ50" s="14"/>
      <c r="AK50" s="78"/>
      <c r="AL50" s="78"/>
      <c r="AM50" s="81"/>
      <c r="AN50" s="14"/>
      <c r="AO50" s="81"/>
      <c r="AP50" s="14"/>
      <c r="AQ50" s="81"/>
      <c r="AR50" s="14"/>
      <c r="AS50" s="14"/>
      <c r="AT50" s="14"/>
      <c r="AU50" s="81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2"/>
      <c r="B51" s="146"/>
      <c r="C51" s="146"/>
      <c r="D51" s="146"/>
      <c r="E51" s="146"/>
      <c r="G51" s="15"/>
      <c r="H51" s="146"/>
      <c r="I51" s="14"/>
      <c r="K51" s="14"/>
      <c r="L51" s="14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C51" s="18"/>
      <c r="AD51" s="29"/>
      <c r="AE51" s="30"/>
      <c r="AF51" s="30"/>
      <c r="AH51" s="14"/>
      <c r="AI51" s="126"/>
      <c r="AJ51" s="14"/>
      <c r="AK51" s="81"/>
      <c r="AL51" s="14"/>
      <c r="AM51" s="81"/>
      <c r="AN51" s="14"/>
      <c r="AO51" s="81"/>
      <c r="AP51" s="14"/>
      <c r="AQ51" s="81"/>
      <c r="AR51" s="14"/>
      <c r="AS51" s="81"/>
      <c r="AT51" s="14"/>
      <c r="AU51" s="81"/>
      <c r="AV51" s="14"/>
      <c r="AW51" s="81"/>
      <c r="AX51" s="14"/>
      <c r="AY51" s="81"/>
      <c r="AZ51" s="14"/>
      <c r="BA51" s="134"/>
      <c r="BB51" s="14"/>
      <c r="BC51" s="81"/>
      <c r="BE51" s="135"/>
      <c r="BF51" s="138"/>
      <c r="BG51" s="135"/>
    </row>
    <row r="52" spans="1:63" ht="13.5" customHeight="1">
      <c r="A52" s="15"/>
      <c r="I52" s="146"/>
      <c r="J52" s="146"/>
      <c r="M52" s="14"/>
      <c r="N52" s="19"/>
      <c r="P52" s="18"/>
      <c r="R52" s="204"/>
      <c r="S52" s="204"/>
      <c r="T52" s="158"/>
      <c r="U52" s="20"/>
      <c r="V52" s="203"/>
      <c r="W52" s="203"/>
      <c r="X52" s="20"/>
      <c r="AC52" s="2"/>
      <c r="AD52" s="22"/>
      <c r="AE52" s="22"/>
      <c r="AF52" s="22"/>
      <c r="AH52" s="14"/>
      <c r="AI52" s="126"/>
      <c r="AJ52" s="14"/>
      <c r="AK52" s="81"/>
      <c r="AL52" s="14"/>
      <c r="AM52" s="81"/>
      <c r="AN52" s="14"/>
      <c r="AO52" s="81"/>
      <c r="AP52" s="14"/>
      <c r="AQ52" s="81"/>
      <c r="AR52" s="14"/>
      <c r="AS52" s="81"/>
      <c r="AT52" s="14"/>
      <c r="AU52" s="81"/>
      <c r="AV52" s="14"/>
      <c r="AW52" s="134"/>
      <c r="AX52" s="14"/>
      <c r="AY52" s="81"/>
      <c r="AZ52" s="14"/>
      <c r="BA52" s="75"/>
      <c r="BB52" s="14"/>
      <c r="BC52" s="81"/>
      <c r="BE52" s="135"/>
      <c r="BF52" s="138"/>
      <c r="BG52" s="135"/>
    </row>
    <row r="53" spans="1:63" ht="13.5" customHeight="1">
      <c r="A53" s="15"/>
      <c r="I53" s="146"/>
      <c r="J53" s="146"/>
      <c r="N53" s="21"/>
      <c r="R53" s="204"/>
      <c r="S53" s="204"/>
      <c r="T53" s="158"/>
      <c r="U53" s="20"/>
      <c r="V53" s="203"/>
      <c r="W53" s="203"/>
      <c r="X53" s="20"/>
      <c r="AC53" s="2"/>
      <c r="AD53" s="22"/>
      <c r="AE53" s="22"/>
      <c r="AF53" s="22"/>
      <c r="AI53" s="127"/>
      <c r="AQ53" s="70"/>
    </row>
    <row r="54" spans="1:63" ht="14.25">
      <c r="I54" s="22"/>
      <c r="J54" s="22"/>
      <c r="K54" s="19"/>
      <c r="L54" s="19"/>
      <c r="M54" s="19"/>
      <c r="N54" s="19"/>
      <c r="S54" s="105"/>
      <c r="T54" s="105"/>
      <c r="U54" s="105"/>
      <c r="V54" s="105"/>
      <c r="W54" s="20"/>
      <c r="X54" s="20"/>
      <c r="AF54" s="2"/>
      <c r="AG54" s="80"/>
      <c r="AH54" s="126"/>
      <c r="AI54" s="14"/>
    </row>
    <row r="55" spans="1:63" ht="14.25">
      <c r="I55" s="22"/>
      <c r="J55" s="22"/>
      <c r="K55" s="21"/>
      <c r="L55" s="21"/>
      <c r="M55" s="19"/>
      <c r="N55" s="19"/>
      <c r="S55" s="109"/>
      <c r="T55" s="109"/>
      <c r="U55" s="109"/>
      <c r="V55" s="109"/>
      <c r="W55" s="110"/>
      <c r="X55" s="110"/>
      <c r="AF55" s="2"/>
      <c r="AG55" s="80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0"/>
    </row>
    <row r="63" spans="1:63" ht="14.25">
      <c r="I63" s="21"/>
      <c r="J63" s="21"/>
      <c r="K63" s="19"/>
      <c r="L63" s="19"/>
      <c r="M63" s="22"/>
      <c r="N63" s="22"/>
      <c r="AF63" s="14"/>
      <c r="AG63" s="80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08"/>
  <sheetViews>
    <sheetView showGridLines="0" showZeros="0" tabSelected="1" zoomScale="115" zoomScaleNormal="115" zoomScaleSheetLayoutView="70" workbookViewId="0">
      <selection activeCell="J32" sqref="J32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05" t="s">
        <v>90</v>
      </c>
      <c r="B1" s="205"/>
      <c r="C1" s="205"/>
      <c r="D1" s="205"/>
      <c r="E1" s="205"/>
      <c r="F1" s="205"/>
      <c r="G1" s="205"/>
      <c r="H1" s="205"/>
      <c r="I1" s="205"/>
      <c r="J1" s="205"/>
      <c r="AQ1" s="1" t="s">
        <v>75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45"/>
    </row>
    <row r="3" spans="1:67">
      <c r="A3" s="3"/>
      <c r="B3" s="4"/>
      <c r="C3" s="4"/>
      <c r="D3" s="83" t="s">
        <v>40</v>
      </c>
      <c r="E3" s="26"/>
      <c r="F3" s="83" t="s">
        <v>41</v>
      </c>
      <c r="G3" s="26"/>
      <c r="H3" s="83" t="s">
        <v>36</v>
      </c>
      <c r="I3" s="26"/>
      <c r="J3" s="111" t="s">
        <v>9</v>
      </c>
      <c r="AF3" s="3"/>
      <c r="AG3" s="4"/>
      <c r="AH3" s="4"/>
      <c r="AI3" s="83" t="s">
        <v>0</v>
      </c>
      <c r="AJ3" s="26"/>
      <c r="AK3" s="83" t="s">
        <v>1</v>
      </c>
      <c r="AL3" s="26"/>
      <c r="AM3" s="83" t="s">
        <v>2</v>
      </c>
      <c r="AN3" s="26"/>
      <c r="AO3" s="83" t="s">
        <v>3</v>
      </c>
      <c r="AP3" s="26"/>
      <c r="AQ3" s="83" t="s">
        <v>4</v>
      </c>
      <c r="AR3" s="26"/>
      <c r="AS3" s="83" t="s">
        <v>5</v>
      </c>
      <c r="AT3" s="26"/>
      <c r="AU3" s="83" t="s">
        <v>6</v>
      </c>
      <c r="AV3" s="26"/>
      <c r="AW3" s="83" t="s">
        <v>7</v>
      </c>
      <c r="AX3" s="26"/>
      <c r="AY3" s="83" t="s">
        <v>8</v>
      </c>
      <c r="AZ3" s="26"/>
      <c r="BA3" s="83" t="s">
        <v>39</v>
      </c>
      <c r="BB3" s="26"/>
      <c r="BC3" s="83" t="s">
        <v>40</v>
      </c>
      <c r="BD3" s="26"/>
      <c r="BE3" s="83" t="s">
        <v>41</v>
      </c>
      <c r="BF3" s="26"/>
      <c r="BG3" s="206" t="s">
        <v>36</v>
      </c>
      <c r="BH3" s="207"/>
      <c r="BI3" s="140"/>
      <c r="BJ3" s="79"/>
      <c r="BK3" s="140"/>
      <c r="BL3" s="79"/>
    </row>
    <row r="4" spans="1:67">
      <c r="A4" s="5"/>
      <c r="B4" s="6"/>
      <c r="C4" s="6"/>
      <c r="D4" s="84" t="s">
        <v>42</v>
      </c>
      <c r="E4" s="85" t="s">
        <v>43</v>
      </c>
      <c r="F4" s="86" t="s">
        <v>42</v>
      </c>
      <c r="G4" s="84" t="s">
        <v>43</v>
      </c>
      <c r="H4" s="85" t="s">
        <v>42</v>
      </c>
      <c r="I4" s="97" t="s">
        <v>43</v>
      </c>
      <c r="J4" s="64"/>
      <c r="AF4" s="5"/>
      <c r="AG4" s="6"/>
      <c r="AH4" s="27"/>
      <c r="AI4" s="84" t="s">
        <v>42</v>
      </c>
      <c r="AJ4" s="85" t="s">
        <v>43</v>
      </c>
      <c r="AK4" s="86" t="s">
        <v>42</v>
      </c>
      <c r="AL4" s="84" t="s">
        <v>43</v>
      </c>
      <c r="AM4" s="85" t="s">
        <v>42</v>
      </c>
      <c r="AN4" s="97" t="s">
        <v>43</v>
      </c>
      <c r="AO4" s="84" t="s">
        <v>42</v>
      </c>
      <c r="AP4" s="85" t="s">
        <v>43</v>
      </c>
      <c r="AQ4" s="85" t="s">
        <v>42</v>
      </c>
      <c r="AR4" s="97" t="s">
        <v>43</v>
      </c>
      <c r="AS4" s="84" t="s">
        <v>42</v>
      </c>
      <c r="AT4" s="85" t="s">
        <v>43</v>
      </c>
      <c r="AU4" s="85" t="s">
        <v>42</v>
      </c>
      <c r="AV4" s="96" t="s">
        <v>43</v>
      </c>
      <c r="AW4" s="86" t="s">
        <v>42</v>
      </c>
      <c r="AX4" s="84" t="s">
        <v>43</v>
      </c>
      <c r="AY4" s="85" t="s">
        <v>42</v>
      </c>
      <c r="AZ4" s="97" t="s">
        <v>43</v>
      </c>
      <c r="BA4" s="86" t="s">
        <v>42</v>
      </c>
      <c r="BB4" s="85" t="s">
        <v>43</v>
      </c>
      <c r="BC4" s="86" t="s">
        <v>42</v>
      </c>
      <c r="BD4" s="84" t="s">
        <v>43</v>
      </c>
      <c r="BE4" s="85" t="s">
        <v>42</v>
      </c>
      <c r="BF4" s="97" t="s">
        <v>43</v>
      </c>
      <c r="BG4" s="86" t="s">
        <v>42</v>
      </c>
      <c r="BH4" s="85" t="s">
        <v>43</v>
      </c>
      <c r="BI4" s="148"/>
      <c r="BJ4" s="92"/>
      <c r="BK4" s="92"/>
      <c r="BL4" s="92"/>
    </row>
    <row r="5" spans="1:67" ht="14.25">
      <c r="A5" s="8"/>
      <c r="B5" s="8"/>
      <c r="C5" s="87" t="s">
        <v>44</v>
      </c>
      <c r="D5" s="42">
        <v>58.8</v>
      </c>
      <c r="E5" s="65">
        <v>73</v>
      </c>
      <c r="F5" s="42">
        <v>62.1</v>
      </c>
      <c r="G5" s="65">
        <v>76.3</v>
      </c>
      <c r="H5" s="65">
        <v>64.3</v>
      </c>
      <c r="I5" s="133">
        <v>77.900000000000006</v>
      </c>
      <c r="J5" s="121"/>
      <c r="AF5" s="8"/>
      <c r="AG5" s="8"/>
      <c r="AH5" s="87" t="s">
        <v>44</v>
      </c>
      <c r="AI5" s="42">
        <v>23.6</v>
      </c>
      <c r="AJ5" s="65">
        <v>25</v>
      </c>
      <c r="AK5" s="42">
        <v>29.5</v>
      </c>
      <c r="AL5" s="65">
        <v>32.5</v>
      </c>
      <c r="AM5" s="65">
        <v>34.5</v>
      </c>
      <c r="AN5" s="133">
        <v>39.5</v>
      </c>
      <c r="AO5" s="42">
        <v>38.799999999999997</v>
      </c>
      <c r="AP5" s="65">
        <v>46.6</v>
      </c>
      <c r="AQ5" s="65">
        <v>42.3</v>
      </c>
      <c r="AR5" s="133">
        <v>51.7</v>
      </c>
      <c r="AS5" s="42">
        <v>45.9</v>
      </c>
      <c r="AT5" s="65">
        <v>57.1</v>
      </c>
      <c r="AU5" s="65">
        <v>48.3</v>
      </c>
      <c r="AV5" s="133">
        <v>60.6</v>
      </c>
      <c r="AW5" s="42">
        <v>50.6</v>
      </c>
      <c r="AX5" s="65">
        <v>63.7</v>
      </c>
      <c r="AY5" s="65">
        <v>52.5</v>
      </c>
      <c r="AZ5" s="136">
        <v>66</v>
      </c>
      <c r="BA5" s="42">
        <v>55.4</v>
      </c>
      <c r="BB5" s="65">
        <v>69.5</v>
      </c>
      <c r="BC5" s="42">
        <v>58.8</v>
      </c>
      <c r="BD5" s="65">
        <v>73</v>
      </c>
      <c r="BE5" s="65">
        <v>62.1</v>
      </c>
      <c r="BF5" s="136">
        <v>76.3</v>
      </c>
      <c r="BG5" s="42">
        <v>64.3</v>
      </c>
      <c r="BH5" s="65">
        <v>77.900000000000006</v>
      </c>
      <c r="BI5" s="149"/>
      <c r="BJ5" s="149"/>
      <c r="BK5" s="149"/>
      <c r="BL5" s="149"/>
    </row>
    <row r="6" spans="1:67" ht="14.25">
      <c r="A6" s="8"/>
      <c r="B6" s="8"/>
      <c r="C6" s="88" t="s">
        <v>45</v>
      </c>
      <c r="D6" s="82">
        <v>66.099999999999994</v>
      </c>
      <c r="E6" s="73">
        <v>73.7</v>
      </c>
      <c r="F6" s="82">
        <v>68.599999999999994</v>
      </c>
      <c r="G6" s="73">
        <v>76.900000000000006</v>
      </c>
      <c r="H6" s="73">
        <v>72.2</v>
      </c>
      <c r="I6" s="201">
        <v>77.400000000000006</v>
      </c>
      <c r="J6" s="122"/>
      <c r="AF6" s="8"/>
      <c r="AG6" s="8"/>
      <c r="AH6" s="88" t="s">
        <v>45</v>
      </c>
      <c r="AI6" s="189">
        <v>24.7</v>
      </c>
      <c r="AJ6" s="182">
        <v>25.3</v>
      </c>
      <c r="AK6" s="189">
        <v>31.5</v>
      </c>
      <c r="AL6" s="182">
        <v>32.6</v>
      </c>
      <c r="AM6" s="182">
        <v>37.5</v>
      </c>
      <c r="AN6" s="190">
        <v>40</v>
      </c>
      <c r="AO6" s="189">
        <v>42.8</v>
      </c>
      <c r="AP6" s="182">
        <v>47.8</v>
      </c>
      <c r="AQ6" s="182">
        <v>46.9</v>
      </c>
      <c r="AR6" s="190">
        <v>53.4</v>
      </c>
      <c r="AS6" s="189">
        <v>49.7</v>
      </c>
      <c r="AT6" s="182">
        <v>56.1</v>
      </c>
      <c r="AU6" s="182">
        <v>52.2</v>
      </c>
      <c r="AV6" s="190">
        <v>59.8</v>
      </c>
      <c r="AW6" s="189">
        <v>54.5</v>
      </c>
      <c r="AX6" s="182">
        <v>62.6</v>
      </c>
      <c r="AY6" s="182">
        <v>57.3</v>
      </c>
      <c r="AZ6" s="191">
        <v>66.2</v>
      </c>
      <c r="BA6" s="189">
        <v>61.8</v>
      </c>
      <c r="BB6" s="182">
        <v>70.2</v>
      </c>
      <c r="BC6" s="189">
        <v>66.099999999999994</v>
      </c>
      <c r="BD6" s="182">
        <v>73.7</v>
      </c>
      <c r="BE6" s="182">
        <v>68.599999999999994</v>
      </c>
      <c r="BF6" s="191">
        <v>76.900000000000006</v>
      </c>
      <c r="BG6" s="189">
        <v>72.2</v>
      </c>
      <c r="BH6" s="182">
        <v>77.400000000000006</v>
      </c>
      <c r="BI6" s="149"/>
      <c r="BJ6" s="149"/>
      <c r="BK6" s="149"/>
      <c r="BL6" s="149"/>
    </row>
    <row r="7" spans="1:67" ht="14.25">
      <c r="A7" s="8" t="s">
        <v>77</v>
      </c>
      <c r="B7" s="8" t="s">
        <v>35</v>
      </c>
      <c r="C7" s="89" t="s">
        <v>47</v>
      </c>
      <c r="D7" s="44">
        <v>64.400000000000006</v>
      </c>
      <c r="E7" s="59">
        <v>76</v>
      </c>
      <c r="F7" s="44">
        <v>67.2</v>
      </c>
      <c r="G7" s="59">
        <v>78.900000000000006</v>
      </c>
      <c r="H7" s="59">
        <v>69.8</v>
      </c>
      <c r="I7" s="202">
        <v>80.2</v>
      </c>
      <c r="J7" s="123"/>
      <c r="AF7" s="8" t="s">
        <v>77</v>
      </c>
      <c r="AG7" s="8" t="s">
        <v>35</v>
      </c>
      <c r="AH7" s="89" t="s">
        <v>47</v>
      </c>
      <c r="AI7" s="192">
        <v>22.4</v>
      </c>
      <c r="AJ7" s="181">
        <v>24</v>
      </c>
      <c r="AK7" s="192">
        <v>28.3</v>
      </c>
      <c r="AL7" s="181">
        <v>31</v>
      </c>
      <c r="AM7" s="181">
        <v>34</v>
      </c>
      <c r="AN7" s="193">
        <v>38.299999999999997</v>
      </c>
      <c r="AO7" s="192">
        <v>39</v>
      </c>
      <c r="AP7" s="181">
        <v>45.2</v>
      </c>
      <c r="AQ7" s="181">
        <v>43.6</v>
      </c>
      <c r="AR7" s="193">
        <v>51.6</v>
      </c>
      <c r="AS7" s="192">
        <v>47.2</v>
      </c>
      <c r="AT7" s="181">
        <v>56.2</v>
      </c>
      <c r="AU7" s="181">
        <v>49.9</v>
      </c>
      <c r="AV7" s="193">
        <v>60.4</v>
      </c>
      <c r="AW7" s="192">
        <v>52</v>
      </c>
      <c r="AX7" s="181">
        <v>63.2</v>
      </c>
      <c r="AY7" s="181">
        <v>55.4</v>
      </c>
      <c r="AZ7" s="194">
        <v>67</v>
      </c>
      <c r="BA7" s="192">
        <v>60.1</v>
      </c>
      <c r="BB7" s="181">
        <v>71.8</v>
      </c>
      <c r="BC7" s="192">
        <v>64.400000000000006</v>
      </c>
      <c r="BD7" s="181">
        <v>76</v>
      </c>
      <c r="BE7" s="181">
        <v>67.2</v>
      </c>
      <c r="BF7" s="194">
        <v>78.900000000000006</v>
      </c>
      <c r="BG7" s="192">
        <v>69.8</v>
      </c>
      <c r="BH7" s="181">
        <v>80.2</v>
      </c>
      <c r="BI7" s="150"/>
      <c r="BJ7" s="150"/>
      <c r="BK7" s="150"/>
      <c r="BL7" s="150"/>
    </row>
    <row r="8" spans="1:67">
      <c r="A8" s="8"/>
      <c r="B8" s="8"/>
      <c r="C8" s="10" t="s">
        <v>11</v>
      </c>
      <c r="D8" s="68">
        <v>89</v>
      </c>
      <c r="E8" s="66">
        <v>99</v>
      </c>
      <c r="F8" s="66">
        <v>91</v>
      </c>
      <c r="G8" s="66">
        <v>99</v>
      </c>
      <c r="H8" s="66">
        <v>89</v>
      </c>
      <c r="I8" s="66">
        <v>101</v>
      </c>
      <c r="J8" s="124"/>
      <c r="AF8" s="8"/>
      <c r="AG8" s="8"/>
      <c r="AH8" s="10" t="s">
        <v>11</v>
      </c>
      <c r="AI8" s="68">
        <f t="shared" ref="AI8:BH8" si="0">ROUND(AI5/AI6*100,0)</f>
        <v>96</v>
      </c>
      <c r="AJ8" s="66">
        <f t="shared" si="0"/>
        <v>99</v>
      </c>
      <c r="AK8" s="66">
        <f t="shared" si="0"/>
        <v>94</v>
      </c>
      <c r="AL8" s="66">
        <f t="shared" si="0"/>
        <v>100</v>
      </c>
      <c r="AM8" s="66">
        <f t="shared" si="0"/>
        <v>92</v>
      </c>
      <c r="AN8" s="66">
        <f t="shared" si="0"/>
        <v>99</v>
      </c>
      <c r="AO8" s="66">
        <f t="shared" si="0"/>
        <v>91</v>
      </c>
      <c r="AP8" s="66">
        <f t="shared" si="0"/>
        <v>97</v>
      </c>
      <c r="AQ8" s="66">
        <f t="shared" si="0"/>
        <v>90</v>
      </c>
      <c r="AR8" s="66">
        <f t="shared" si="0"/>
        <v>97</v>
      </c>
      <c r="AS8" s="66">
        <f t="shared" si="0"/>
        <v>92</v>
      </c>
      <c r="AT8" s="66">
        <f t="shared" si="0"/>
        <v>102</v>
      </c>
      <c r="AU8" s="66">
        <f t="shared" si="0"/>
        <v>93</v>
      </c>
      <c r="AV8" s="66">
        <f t="shared" si="0"/>
        <v>101</v>
      </c>
      <c r="AW8" s="66">
        <f t="shared" si="0"/>
        <v>93</v>
      </c>
      <c r="AX8" s="66">
        <f t="shared" si="0"/>
        <v>102</v>
      </c>
      <c r="AY8" s="66">
        <f>ROUND(AY5/AY6*100,0)</f>
        <v>92</v>
      </c>
      <c r="AZ8" s="66">
        <f>ROUND(AZ5/AZ6*100,0)</f>
        <v>100</v>
      </c>
      <c r="BA8" s="66">
        <f t="shared" si="0"/>
        <v>90</v>
      </c>
      <c r="BB8" s="66">
        <f t="shared" si="0"/>
        <v>99</v>
      </c>
      <c r="BC8" s="66">
        <f t="shared" si="0"/>
        <v>89</v>
      </c>
      <c r="BD8" s="66">
        <f t="shared" si="0"/>
        <v>99</v>
      </c>
      <c r="BE8" s="66">
        <f t="shared" si="0"/>
        <v>91</v>
      </c>
      <c r="BF8" s="66">
        <f t="shared" si="0"/>
        <v>99</v>
      </c>
      <c r="BG8" s="66">
        <f t="shared" si="0"/>
        <v>89</v>
      </c>
      <c r="BH8" s="66">
        <f t="shared" si="0"/>
        <v>101</v>
      </c>
      <c r="BI8" s="130"/>
      <c r="BJ8" s="130"/>
      <c r="BK8" s="130"/>
      <c r="BL8" s="130"/>
    </row>
    <row r="9" spans="1:67">
      <c r="A9" s="8"/>
      <c r="B9" s="12"/>
      <c r="C9" s="13" t="s">
        <v>12</v>
      </c>
      <c r="D9" s="69">
        <v>91</v>
      </c>
      <c r="E9" s="67">
        <v>96</v>
      </c>
      <c r="F9" s="67">
        <v>92</v>
      </c>
      <c r="G9" s="67">
        <v>97</v>
      </c>
      <c r="H9" s="67">
        <v>92</v>
      </c>
      <c r="I9" s="67">
        <v>97</v>
      </c>
      <c r="J9" s="123"/>
      <c r="AF9" s="8"/>
      <c r="AG9" s="12"/>
      <c r="AH9" s="13" t="s">
        <v>12</v>
      </c>
      <c r="AI9" s="69">
        <f t="shared" ref="AI9:BH9" si="1">ROUND(AI5/AI7*100,0)</f>
        <v>105</v>
      </c>
      <c r="AJ9" s="67">
        <f t="shared" si="1"/>
        <v>104</v>
      </c>
      <c r="AK9" s="67">
        <f t="shared" si="1"/>
        <v>104</v>
      </c>
      <c r="AL9" s="67">
        <f t="shared" si="1"/>
        <v>105</v>
      </c>
      <c r="AM9" s="67">
        <f t="shared" si="1"/>
        <v>101</v>
      </c>
      <c r="AN9" s="67">
        <f t="shared" si="1"/>
        <v>103</v>
      </c>
      <c r="AO9" s="67">
        <f t="shared" si="1"/>
        <v>99</v>
      </c>
      <c r="AP9" s="67">
        <f t="shared" si="1"/>
        <v>103</v>
      </c>
      <c r="AQ9" s="67">
        <f t="shared" si="1"/>
        <v>97</v>
      </c>
      <c r="AR9" s="67">
        <f t="shared" si="1"/>
        <v>100</v>
      </c>
      <c r="AS9" s="67">
        <f t="shared" si="1"/>
        <v>97</v>
      </c>
      <c r="AT9" s="67">
        <f t="shared" si="1"/>
        <v>102</v>
      </c>
      <c r="AU9" s="67">
        <f t="shared" si="1"/>
        <v>97</v>
      </c>
      <c r="AV9" s="67">
        <f t="shared" si="1"/>
        <v>100</v>
      </c>
      <c r="AW9" s="67">
        <f t="shared" si="1"/>
        <v>97</v>
      </c>
      <c r="AX9" s="67">
        <f t="shared" si="1"/>
        <v>101</v>
      </c>
      <c r="AY9" s="67">
        <f>ROUND(AY5/AY7*100,0)</f>
        <v>95</v>
      </c>
      <c r="AZ9" s="67">
        <f>ROUND(AZ5/AZ7*100,0)</f>
        <v>99</v>
      </c>
      <c r="BA9" s="67">
        <f t="shared" si="1"/>
        <v>92</v>
      </c>
      <c r="BB9" s="67">
        <f t="shared" si="1"/>
        <v>97</v>
      </c>
      <c r="BC9" s="67">
        <f t="shared" si="1"/>
        <v>91</v>
      </c>
      <c r="BD9" s="67">
        <f t="shared" si="1"/>
        <v>96</v>
      </c>
      <c r="BE9" s="67">
        <f t="shared" si="1"/>
        <v>92</v>
      </c>
      <c r="BF9" s="67">
        <f t="shared" si="1"/>
        <v>97</v>
      </c>
      <c r="BG9" s="67">
        <f t="shared" si="1"/>
        <v>92</v>
      </c>
      <c r="BH9" s="67">
        <f t="shared" si="1"/>
        <v>97</v>
      </c>
      <c r="BI9" s="130"/>
      <c r="BJ9" s="130"/>
      <c r="BK9" s="130"/>
      <c r="BL9" s="130"/>
    </row>
    <row r="10" spans="1:67" ht="14.25">
      <c r="A10" s="63"/>
      <c r="B10" s="8"/>
      <c r="C10" s="87" t="s">
        <v>44</v>
      </c>
      <c r="D10" s="58">
        <v>64.099999999999994</v>
      </c>
      <c r="E10" s="58">
        <v>76.3</v>
      </c>
      <c r="F10" s="58">
        <v>67.3</v>
      </c>
      <c r="G10" s="58">
        <v>79.5</v>
      </c>
      <c r="H10" s="58">
        <v>69.5</v>
      </c>
      <c r="I10" s="58">
        <v>80.900000000000006</v>
      </c>
      <c r="J10" s="12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2"/>
      <c r="AA10" s="151"/>
      <c r="AB10" s="151"/>
      <c r="AC10" s="151"/>
      <c r="AF10" s="63"/>
      <c r="AG10" s="8"/>
      <c r="AH10" s="87" t="s">
        <v>44</v>
      </c>
      <c r="AI10" s="58">
        <v>23.1</v>
      </c>
      <c r="AJ10" s="58">
        <v>25.6</v>
      </c>
      <c r="AK10" s="58">
        <v>29</v>
      </c>
      <c r="AL10" s="58">
        <v>32.5</v>
      </c>
      <c r="AM10" s="58">
        <v>34.6</v>
      </c>
      <c r="AN10" s="58">
        <v>39.6</v>
      </c>
      <c r="AO10" s="58">
        <v>42.4</v>
      </c>
      <c r="AP10" s="58">
        <v>46.2</v>
      </c>
      <c r="AQ10" s="58">
        <v>44.9</v>
      </c>
      <c r="AR10" s="58">
        <v>53.7</v>
      </c>
      <c r="AS10" s="58">
        <v>48.7</v>
      </c>
      <c r="AT10" s="58">
        <v>58.6</v>
      </c>
      <c r="AU10" s="58">
        <v>51.9</v>
      </c>
      <c r="AV10" s="58">
        <v>63.5</v>
      </c>
      <c r="AW10" s="58">
        <v>54.1</v>
      </c>
      <c r="AX10" s="58">
        <v>67.8</v>
      </c>
      <c r="AY10" s="58">
        <v>57.5</v>
      </c>
      <c r="AZ10" s="58">
        <v>71.3</v>
      </c>
      <c r="BA10" s="58">
        <v>60.5</v>
      </c>
      <c r="BB10" s="58">
        <v>73.599999999999994</v>
      </c>
      <c r="BC10" s="58">
        <v>64.099999999999994</v>
      </c>
      <c r="BD10" s="58">
        <v>76.3</v>
      </c>
      <c r="BE10" s="58">
        <v>67.3</v>
      </c>
      <c r="BF10" s="58">
        <v>79.5</v>
      </c>
      <c r="BG10" s="58">
        <v>69.5</v>
      </c>
      <c r="BH10" s="58">
        <v>80.900000000000006</v>
      </c>
      <c r="BI10" s="149"/>
      <c r="BJ10" s="149"/>
      <c r="BK10" s="149"/>
      <c r="BL10" s="149"/>
      <c r="BN10" s="70"/>
      <c r="BO10" s="70"/>
    </row>
    <row r="11" spans="1:67" ht="14.25">
      <c r="A11" s="63"/>
      <c r="B11" s="8"/>
      <c r="C11" s="88" t="s">
        <v>45</v>
      </c>
      <c r="D11" s="58">
        <v>64.900000000000006</v>
      </c>
      <c r="E11" s="58">
        <v>73.2</v>
      </c>
      <c r="F11" s="58">
        <v>67</v>
      </c>
      <c r="G11" s="58">
        <v>74.599999999999994</v>
      </c>
      <c r="H11" s="58">
        <v>69.3</v>
      </c>
      <c r="I11" s="58">
        <v>76.599999999999994</v>
      </c>
      <c r="J11" s="122"/>
      <c r="P11" s="153"/>
      <c r="Q11" s="153"/>
      <c r="R11" s="153"/>
      <c r="S11" s="153"/>
      <c r="T11" s="153"/>
      <c r="U11" s="154"/>
      <c r="V11" s="154"/>
      <c r="W11" s="154"/>
      <c r="X11" s="154"/>
      <c r="Y11" s="154"/>
      <c r="Z11" s="154"/>
      <c r="AA11" s="154"/>
      <c r="AB11" s="154"/>
      <c r="AC11" s="154"/>
      <c r="AF11" s="63"/>
      <c r="AG11" s="8"/>
      <c r="AH11" s="88" t="s">
        <v>45</v>
      </c>
      <c r="AI11" s="180">
        <v>22.5</v>
      </c>
      <c r="AJ11" s="180">
        <v>25.2</v>
      </c>
      <c r="AK11" s="180">
        <v>29.2</v>
      </c>
      <c r="AL11" s="180">
        <v>32.700000000000003</v>
      </c>
      <c r="AM11" s="180">
        <v>35.200000000000003</v>
      </c>
      <c r="AN11" s="180">
        <v>39.9</v>
      </c>
      <c r="AO11" s="180">
        <v>40.4</v>
      </c>
      <c r="AP11" s="180">
        <v>46.5</v>
      </c>
      <c r="AQ11" s="180">
        <v>45.3</v>
      </c>
      <c r="AR11" s="180">
        <v>52.3</v>
      </c>
      <c r="AS11" s="180">
        <v>49.4</v>
      </c>
      <c r="AT11" s="180">
        <v>57</v>
      </c>
      <c r="AU11" s="180">
        <v>52.5</v>
      </c>
      <c r="AV11" s="180">
        <v>61</v>
      </c>
      <c r="AW11" s="180">
        <v>54.6</v>
      </c>
      <c r="AX11" s="180">
        <v>64.099999999999994</v>
      </c>
      <c r="AY11" s="180">
        <v>57.6</v>
      </c>
      <c r="AZ11" s="180">
        <v>67.400000000000006</v>
      </c>
      <c r="BA11" s="180">
        <v>61.5</v>
      </c>
      <c r="BB11" s="180">
        <v>70.2</v>
      </c>
      <c r="BC11" s="180">
        <v>64.900000000000006</v>
      </c>
      <c r="BD11" s="180">
        <v>73.2</v>
      </c>
      <c r="BE11" s="180">
        <v>67</v>
      </c>
      <c r="BF11" s="180">
        <v>74.599999999999994</v>
      </c>
      <c r="BG11" s="180">
        <v>69.3</v>
      </c>
      <c r="BH11" s="180">
        <v>76.599999999999994</v>
      </c>
      <c r="BI11" s="149"/>
      <c r="BJ11" s="149"/>
      <c r="BK11" s="149"/>
      <c r="BL11" s="149"/>
    </row>
    <row r="12" spans="1:67" ht="15.75">
      <c r="A12" s="9" t="s">
        <v>78</v>
      </c>
      <c r="B12" s="8" t="s">
        <v>83</v>
      </c>
      <c r="C12" s="89" t="s">
        <v>47</v>
      </c>
      <c r="D12" s="59">
        <v>63.3</v>
      </c>
      <c r="E12" s="59">
        <v>73.8</v>
      </c>
      <c r="F12" s="59">
        <v>65.900000000000006</v>
      </c>
      <c r="G12" s="59">
        <v>76.400000000000006</v>
      </c>
      <c r="H12" s="59">
        <v>67.8</v>
      </c>
      <c r="I12" s="59">
        <v>77.599999999999994</v>
      </c>
      <c r="J12" s="123"/>
      <c r="AC12" s="51"/>
      <c r="AF12" s="9" t="s">
        <v>78</v>
      </c>
      <c r="AG12" s="8" t="s">
        <v>79</v>
      </c>
      <c r="AH12" s="89" t="s">
        <v>47</v>
      </c>
      <c r="AI12" s="181">
        <v>19.399999999999999</v>
      </c>
      <c r="AJ12" s="181">
        <v>21.9</v>
      </c>
      <c r="AK12" s="181">
        <v>26</v>
      </c>
      <c r="AL12" s="181">
        <v>29.2</v>
      </c>
      <c r="AM12" s="181">
        <v>31.6</v>
      </c>
      <c r="AN12" s="181">
        <v>36.4</v>
      </c>
      <c r="AO12" s="181">
        <v>37.200000000000003</v>
      </c>
      <c r="AP12" s="181">
        <v>43.5</v>
      </c>
      <c r="AQ12" s="181">
        <v>42.3</v>
      </c>
      <c r="AR12" s="181">
        <v>50.2</v>
      </c>
      <c r="AS12" s="181">
        <v>46.5</v>
      </c>
      <c r="AT12" s="181">
        <v>55.6</v>
      </c>
      <c r="AU12" s="181">
        <v>49.8</v>
      </c>
      <c r="AV12" s="181">
        <v>59.6</v>
      </c>
      <c r="AW12" s="181">
        <v>52.1</v>
      </c>
      <c r="AX12" s="181">
        <v>62.5</v>
      </c>
      <c r="AY12" s="181">
        <v>55.1</v>
      </c>
      <c r="AZ12" s="181">
        <v>66.400000000000006</v>
      </c>
      <c r="BA12" s="181">
        <v>59.3</v>
      </c>
      <c r="BB12" s="181">
        <v>70.3</v>
      </c>
      <c r="BC12" s="181">
        <v>63.3</v>
      </c>
      <c r="BD12" s="181">
        <v>73.8</v>
      </c>
      <c r="BE12" s="181">
        <v>65.900000000000006</v>
      </c>
      <c r="BF12" s="181">
        <v>76.400000000000006</v>
      </c>
      <c r="BG12" s="181">
        <v>67.8</v>
      </c>
      <c r="BH12" s="181">
        <v>77.599999999999994</v>
      </c>
      <c r="BI12" s="149"/>
      <c r="BJ12" s="149"/>
      <c r="BK12" s="149"/>
      <c r="BL12" s="149"/>
    </row>
    <row r="13" spans="1:67" ht="14.25">
      <c r="A13" s="63"/>
      <c r="B13" s="8"/>
      <c r="C13" s="10" t="s">
        <v>11</v>
      </c>
      <c r="D13" s="68">
        <v>99</v>
      </c>
      <c r="E13" s="68">
        <v>104</v>
      </c>
      <c r="F13" s="68">
        <v>100</v>
      </c>
      <c r="G13" s="68">
        <v>107</v>
      </c>
      <c r="H13" s="68">
        <v>100</v>
      </c>
      <c r="I13" s="68">
        <v>106</v>
      </c>
      <c r="J13" s="124"/>
      <c r="AC13" s="51"/>
      <c r="AF13" s="63"/>
      <c r="AG13" s="8"/>
      <c r="AH13" s="10" t="s">
        <v>11</v>
      </c>
      <c r="AI13" s="68">
        <f>ROUND(AI10/AI11*100,0)</f>
        <v>103</v>
      </c>
      <c r="AJ13" s="68">
        <f t="shared" ref="AJ13:BH13" si="2">ROUND(AJ10/AJ11*100,0)</f>
        <v>102</v>
      </c>
      <c r="AK13" s="68">
        <f t="shared" si="2"/>
        <v>99</v>
      </c>
      <c r="AL13" s="68">
        <f t="shared" si="2"/>
        <v>99</v>
      </c>
      <c r="AM13" s="68">
        <f t="shared" si="2"/>
        <v>98</v>
      </c>
      <c r="AN13" s="68">
        <f t="shared" si="2"/>
        <v>99</v>
      </c>
      <c r="AO13" s="68">
        <f t="shared" si="2"/>
        <v>105</v>
      </c>
      <c r="AP13" s="68">
        <f t="shared" si="2"/>
        <v>99</v>
      </c>
      <c r="AQ13" s="68">
        <f t="shared" si="2"/>
        <v>99</v>
      </c>
      <c r="AR13" s="68">
        <f t="shared" si="2"/>
        <v>103</v>
      </c>
      <c r="AS13" s="68">
        <f t="shared" si="2"/>
        <v>99</v>
      </c>
      <c r="AT13" s="68">
        <f t="shared" si="2"/>
        <v>103</v>
      </c>
      <c r="AU13" s="68">
        <f t="shared" si="2"/>
        <v>99</v>
      </c>
      <c r="AV13" s="68">
        <f t="shared" si="2"/>
        <v>104</v>
      </c>
      <c r="AW13" s="68">
        <f t="shared" si="2"/>
        <v>99</v>
      </c>
      <c r="AX13" s="68">
        <f t="shared" si="2"/>
        <v>106</v>
      </c>
      <c r="AY13" s="68">
        <f>ROUND(AY10/AY11*100,0)</f>
        <v>100</v>
      </c>
      <c r="AZ13" s="68">
        <f>ROUND(AZ10/AZ11*100,0)</f>
        <v>106</v>
      </c>
      <c r="BA13" s="68">
        <f t="shared" si="2"/>
        <v>98</v>
      </c>
      <c r="BB13" s="68">
        <f t="shared" si="2"/>
        <v>105</v>
      </c>
      <c r="BC13" s="68">
        <f t="shared" si="2"/>
        <v>99</v>
      </c>
      <c r="BD13" s="68">
        <f t="shared" si="2"/>
        <v>104</v>
      </c>
      <c r="BE13" s="68">
        <f t="shared" si="2"/>
        <v>100</v>
      </c>
      <c r="BF13" s="68">
        <f t="shared" si="2"/>
        <v>107</v>
      </c>
      <c r="BG13" s="68">
        <f t="shared" si="2"/>
        <v>100</v>
      </c>
      <c r="BH13" s="66">
        <f t="shared" si="2"/>
        <v>106</v>
      </c>
      <c r="BI13" s="149"/>
      <c r="BJ13" s="149"/>
      <c r="BK13" s="149"/>
      <c r="BL13" s="149"/>
    </row>
    <row r="14" spans="1:67" ht="14.25">
      <c r="A14" s="63"/>
      <c r="B14" s="12"/>
      <c r="C14" s="13" t="s">
        <v>12</v>
      </c>
      <c r="D14" s="69">
        <v>101</v>
      </c>
      <c r="E14" s="69">
        <v>103</v>
      </c>
      <c r="F14" s="69">
        <v>102</v>
      </c>
      <c r="G14" s="69">
        <v>104</v>
      </c>
      <c r="H14" s="69">
        <v>103</v>
      </c>
      <c r="I14" s="69">
        <v>104</v>
      </c>
      <c r="J14" s="123"/>
      <c r="AC14" s="51"/>
      <c r="AF14" s="63"/>
      <c r="AG14" s="12"/>
      <c r="AH14" s="13" t="s">
        <v>12</v>
      </c>
      <c r="AI14" s="69">
        <f>ROUND(AI10/AI12*100,0)</f>
        <v>119</v>
      </c>
      <c r="AJ14" s="69">
        <f t="shared" ref="AJ14:BH14" si="3">ROUND(AJ10/AJ12*100,0)</f>
        <v>117</v>
      </c>
      <c r="AK14" s="69">
        <f t="shared" si="3"/>
        <v>112</v>
      </c>
      <c r="AL14" s="69">
        <f t="shared" si="3"/>
        <v>111</v>
      </c>
      <c r="AM14" s="69">
        <f t="shared" si="3"/>
        <v>109</v>
      </c>
      <c r="AN14" s="69">
        <f t="shared" si="3"/>
        <v>109</v>
      </c>
      <c r="AO14" s="69">
        <f t="shared" si="3"/>
        <v>114</v>
      </c>
      <c r="AP14" s="69">
        <f t="shared" si="3"/>
        <v>106</v>
      </c>
      <c r="AQ14" s="69">
        <f t="shared" si="3"/>
        <v>106</v>
      </c>
      <c r="AR14" s="69">
        <f t="shared" si="3"/>
        <v>107</v>
      </c>
      <c r="AS14" s="69">
        <f t="shared" si="3"/>
        <v>105</v>
      </c>
      <c r="AT14" s="69">
        <f t="shared" si="3"/>
        <v>105</v>
      </c>
      <c r="AU14" s="69">
        <f t="shared" si="3"/>
        <v>104</v>
      </c>
      <c r="AV14" s="69">
        <f t="shared" si="3"/>
        <v>107</v>
      </c>
      <c r="AW14" s="69">
        <f t="shared" si="3"/>
        <v>104</v>
      </c>
      <c r="AX14" s="69">
        <f t="shared" si="3"/>
        <v>108</v>
      </c>
      <c r="AY14" s="69">
        <f>ROUND(AY10/AY12*100,0)</f>
        <v>104</v>
      </c>
      <c r="AZ14" s="69">
        <f>ROUND(AZ10/AZ12*100,0)</f>
        <v>107</v>
      </c>
      <c r="BA14" s="69">
        <f t="shared" si="3"/>
        <v>102</v>
      </c>
      <c r="BB14" s="69">
        <f t="shared" si="3"/>
        <v>105</v>
      </c>
      <c r="BC14" s="69">
        <f t="shared" si="3"/>
        <v>101</v>
      </c>
      <c r="BD14" s="69">
        <f t="shared" si="3"/>
        <v>103</v>
      </c>
      <c r="BE14" s="69">
        <f t="shared" si="3"/>
        <v>102</v>
      </c>
      <c r="BF14" s="69">
        <f t="shared" si="3"/>
        <v>104</v>
      </c>
      <c r="BG14" s="69">
        <f t="shared" si="3"/>
        <v>103</v>
      </c>
      <c r="BH14" s="67">
        <f t="shared" si="3"/>
        <v>104</v>
      </c>
      <c r="BI14" s="167"/>
      <c r="BJ14" s="149"/>
      <c r="BK14" s="149"/>
      <c r="BL14" s="149"/>
    </row>
    <row r="15" spans="1:67" ht="14.25">
      <c r="A15" s="9"/>
      <c r="B15" s="8"/>
      <c r="C15" s="87" t="s">
        <v>44</v>
      </c>
      <c r="D15" s="58">
        <v>61.5</v>
      </c>
      <c r="E15" s="58">
        <v>74.7</v>
      </c>
      <c r="F15" s="58">
        <v>64.7</v>
      </c>
      <c r="G15" s="58">
        <v>77.900000000000006</v>
      </c>
      <c r="H15" s="58">
        <v>66.900000000000006</v>
      </c>
      <c r="I15" s="58">
        <v>79.400000000000006</v>
      </c>
      <c r="J15" s="121"/>
      <c r="AC15" s="156"/>
      <c r="AF15" s="9"/>
      <c r="AG15" s="8"/>
      <c r="AH15" s="87" t="s">
        <v>44</v>
      </c>
      <c r="AI15" s="58">
        <f>IFERROR(ROUND(AVERAGE(AI5,AI10),1),"")</f>
        <v>23.4</v>
      </c>
      <c r="AJ15" s="58">
        <f t="shared" ref="AJ15:BH15" si="4">IFERROR(ROUND(AVERAGE(AJ5,AJ10),1),"")</f>
        <v>25.3</v>
      </c>
      <c r="AK15" s="58">
        <f t="shared" si="4"/>
        <v>29.3</v>
      </c>
      <c r="AL15" s="58">
        <f t="shared" si="4"/>
        <v>32.5</v>
      </c>
      <c r="AM15" s="58">
        <f>IFERROR(ROUND(AVERAGE(AM5,AM10),1),"")</f>
        <v>34.6</v>
      </c>
      <c r="AN15" s="58">
        <f t="shared" si="4"/>
        <v>39.6</v>
      </c>
      <c r="AO15" s="58">
        <f t="shared" si="4"/>
        <v>40.6</v>
      </c>
      <c r="AP15" s="58">
        <f t="shared" si="4"/>
        <v>46.4</v>
      </c>
      <c r="AQ15" s="58">
        <f t="shared" si="4"/>
        <v>43.6</v>
      </c>
      <c r="AR15" s="58">
        <f t="shared" si="4"/>
        <v>52.7</v>
      </c>
      <c r="AS15" s="58">
        <f t="shared" si="4"/>
        <v>47.3</v>
      </c>
      <c r="AT15" s="58">
        <f t="shared" si="4"/>
        <v>57.9</v>
      </c>
      <c r="AU15" s="58">
        <f t="shared" si="4"/>
        <v>50.1</v>
      </c>
      <c r="AV15" s="58">
        <f t="shared" si="4"/>
        <v>62.1</v>
      </c>
      <c r="AW15" s="58">
        <f t="shared" si="4"/>
        <v>52.4</v>
      </c>
      <c r="AX15" s="58">
        <f t="shared" si="4"/>
        <v>65.8</v>
      </c>
      <c r="AY15" s="58">
        <f t="shared" si="4"/>
        <v>55</v>
      </c>
      <c r="AZ15" s="58">
        <f t="shared" si="4"/>
        <v>68.7</v>
      </c>
      <c r="BA15" s="58">
        <f t="shared" si="4"/>
        <v>58</v>
      </c>
      <c r="BB15" s="58">
        <f t="shared" si="4"/>
        <v>71.599999999999994</v>
      </c>
      <c r="BC15" s="58">
        <f t="shared" si="4"/>
        <v>61.5</v>
      </c>
      <c r="BD15" s="58">
        <f t="shared" si="4"/>
        <v>74.7</v>
      </c>
      <c r="BE15" s="58">
        <f t="shared" si="4"/>
        <v>64.7</v>
      </c>
      <c r="BF15" s="58">
        <f t="shared" si="4"/>
        <v>77.900000000000006</v>
      </c>
      <c r="BG15" s="58">
        <f t="shared" si="4"/>
        <v>66.900000000000006</v>
      </c>
      <c r="BH15" s="58">
        <f t="shared" si="4"/>
        <v>79.400000000000006</v>
      </c>
      <c r="BI15" s="149"/>
      <c r="BJ15" s="149"/>
      <c r="BK15" s="149"/>
      <c r="BL15" s="149"/>
    </row>
    <row r="16" spans="1:67" ht="14.25" customHeight="1">
      <c r="A16" s="8"/>
      <c r="B16" s="8"/>
      <c r="C16" s="88" t="s">
        <v>45</v>
      </c>
      <c r="D16" s="58">
        <v>65.5</v>
      </c>
      <c r="E16" s="58">
        <v>73.5</v>
      </c>
      <c r="F16" s="58">
        <v>67.8</v>
      </c>
      <c r="G16" s="58">
        <v>75.8</v>
      </c>
      <c r="H16" s="58">
        <v>70.8</v>
      </c>
      <c r="I16" s="58">
        <v>77</v>
      </c>
      <c r="J16" s="122"/>
      <c r="AC16" s="156"/>
      <c r="AF16" s="8"/>
      <c r="AG16" s="8"/>
      <c r="AH16" s="88" t="s">
        <v>45</v>
      </c>
      <c r="AI16" s="58">
        <f>ROUND(AVERAGE(AI6,AI11),1)</f>
        <v>23.6</v>
      </c>
      <c r="AJ16" s="58">
        <f t="shared" ref="AJ16:BH16" si="5">ROUND(AVERAGE(AJ6,AJ11),1)</f>
        <v>25.3</v>
      </c>
      <c r="AK16" s="58">
        <f t="shared" si="5"/>
        <v>30.4</v>
      </c>
      <c r="AL16" s="58">
        <f t="shared" si="5"/>
        <v>32.700000000000003</v>
      </c>
      <c r="AM16" s="58">
        <f t="shared" si="5"/>
        <v>36.4</v>
      </c>
      <c r="AN16" s="58">
        <f t="shared" si="5"/>
        <v>40</v>
      </c>
      <c r="AO16" s="58">
        <f t="shared" si="5"/>
        <v>41.6</v>
      </c>
      <c r="AP16" s="58">
        <f t="shared" si="5"/>
        <v>47.2</v>
      </c>
      <c r="AQ16" s="58">
        <f t="shared" si="5"/>
        <v>46.1</v>
      </c>
      <c r="AR16" s="58">
        <f t="shared" si="5"/>
        <v>52.9</v>
      </c>
      <c r="AS16" s="58">
        <f t="shared" si="5"/>
        <v>49.6</v>
      </c>
      <c r="AT16" s="58">
        <f t="shared" si="5"/>
        <v>56.6</v>
      </c>
      <c r="AU16" s="58">
        <f t="shared" si="5"/>
        <v>52.4</v>
      </c>
      <c r="AV16" s="58">
        <f t="shared" si="5"/>
        <v>60.4</v>
      </c>
      <c r="AW16" s="58">
        <f t="shared" si="5"/>
        <v>54.6</v>
      </c>
      <c r="AX16" s="58">
        <f t="shared" si="5"/>
        <v>63.4</v>
      </c>
      <c r="AY16" s="58">
        <f t="shared" si="5"/>
        <v>57.5</v>
      </c>
      <c r="AZ16" s="58">
        <f t="shared" si="5"/>
        <v>66.8</v>
      </c>
      <c r="BA16" s="58">
        <f t="shared" si="5"/>
        <v>61.7</v>
      </c>
      <c r="BB16" s="58">
        <f t="shared" si="5"/>
        <v>70.2</v>
      </c>
      <c r="BC16" s="58">
        <f t="shared" si="5"/>
        <v>65.5</v>
      </c>
      <c r="BD16" s="58">
        <f t="shared" si="5"/>
        <v>73.5</v>
      </c>
      <c r="BE16" s="58">
        <f t="shared" si="5"/>
        <v>67.8</v>
      </c>
      <c r="BF16" s="58">
        <f t="shared" si="5"/>
        <v>75.8</v>
      </c>
      <c r="BG16" s="58">
        <f t="shared" si="5"/>
        <v>70.8</v>
      </c>
      <c r="BH16" s="58">
        <f t="shared" si="5"/>
        <v>77</v>
      </c>
      <c r="BI16" s="149"/>
      <c r="BJ16" s="149"/>
      <c r="BK16" s="149"/>
      <c r="BL16" s="149"/>
    </row>
    <row r="17" spans="1:67" ht="15" customHeight="1">
      <c r="A17" s="8"/>
      <c r="B17" s="8" t="s">
        <v>30</v>
      </c>
      <c r="C17" s="89" t="s">
        <v>47</v>
      </c>
      <c r="D17" s="58">
        <v>63.9</v>
      </c>
      <c r="E17" s="58">
        <v>74.900000000000006</v>
      </c>
      <c r="F17" s="58">
        <v>66.599999999999994</v>
      </c>
      <c r="G17" s="58">
        <v>77.7</v>
      </c>
      <c r="H17" s="58">
        <v>68.8</v>
      </c>
      <c r="I17" s="58">
        <v>78.900000000000006</v>
      </c>
      <c r="J17" s="125"/>
      <c r="AF17" s="8"/>
      <c r="AG17" s="8" t="s">
        <v>30</v>
      </c>
      <c r="AH17" s="89" t="s">
        <v>47</v>
      </c>
      <c r="AI17" s="58">
        <f>ROUND(AVERAGE(AI7,AI12),1)</f>
        <v>20.9</v>
      </c>
      <c r="AJ17" s="58">
        <f t="shared" ref="AJ17:BH17" si="6">ROUND(AVERAGE(AJ7,AJ12),1)</f>
        <v>23</v>
      </c>
      <c r="AK17" s="58">
        <f t="shared" si="6"/>
        <v>27.2</v>
      </c>
      <c r="AL17" s="58">
        <f t="shared" si="6"/>
        <v>30.1</v>
      </c>
      <c r="AM17" s="58">
        <f t="shared" si="6"/>
        <v>32.799999999999997</v>
      </c>
      <c r="AN17" s="58">
        <f t="shared" si="6"/>
        <v>37.4</v>
      </c>
      <c r="AO17" s="58">
        <f t="shared" si="6"/>
        <v>38.1</v>
      </c>
      <c r="AP17" s="58">
        <f t="shared" si="6"/>
        <v>44.4</v>
      </c>
      <c r="AQ17" s="58">
        <f t="shared" si="6"/>
        <v>43</v>
      </c>
      <c r="AR17" s="58">
        <f t="shared" si="6"/>
        <v>50.9</v>
      </c>
      <c r="AS17" s="58">
        <f t="shared" si="6"/>
        <v>46.9</v>
      </c>
      <c r="AT17" s="58">
        <f t="shared" si="6"/>
        <v>55.9</v>
      </c>
      <c r="AU17" s="58">
        <f t="shared" si="6"/>
        <v>49.9</v>
      </c>
      <c r="AV17" s="58">
        <f t="shared" si="6"/>
        <v>60</v>
      </c>
      <c r="AW17" s="58">
        <f t="shared" si="6"/>
        <v>52.1</v>
      </c>
      <c r="AX17" s="58">
        <f t="shared" si="6"/>
        <v>62.9</v>
      </c>
      <c r="AY17" s="58">
        <f t="shared" si="6"/>
        <v>55.3</v>
      </c>
      <c r="AZ17" s="58">
        <f t="shared" si="6"/>
        <v>66.7</v>
      </c>
      <c r="BA17" s="58">
        <f t="shared" si="6"/>
        <v>59.7</v>
      </c>
      <c r="BB17" s="58">
        <f t="shared" si="6"/>
        <v>71.099999999999994</v>
      </c>
      <c r="BC17" s="58">
        <f t="shared" si="6"/>
        <v>63.9</v>
      </c>
      <c r="BD17" s="58">
        <f t="shared" si="6"/>
        <v>74.900000000000006</v>
      </c>
      <c r="BE17" s="58">
        <f t="shared" si="6"/>
        <v>66.599999999999994</v>
      </c>
      <c r="BF17" s="58">
        <f t="shared" si="6"/>
        <v>77.7</v>
      </c>
      <c r="BG17" s="58">
        <f t="shared" si="6"/>
        <v>68.8</v>
      </c>
      <c r="BH17" s="58">
        <f t="shared" si="6"/>
        <v>78.900000000000006</v>
      </c>
      <c r="BI17" s="149"/>
      <c r="BJ17" s="149"/>
      <c r="BK17" s="149"/>
      <c r="BL17" s="149"/>
    </row>
    <row r="18" spans="1:67" ht="15" customHeight="1">
      <c r="A18" s="8"/>
      <c r="B18" s="8"/>
      <c r="C18" s="10" t="s">
        <v>11</v>
      </c>
      <c r="D18" s="68">
        <v>94</v>
      </c>
      <c r="E18" s="68">
        <v>102</v>
      </c>
      <c r="F18" s="68">
        <v>95</v>
      </c>
      <c r="G18" s="68">
        <v>103</v>
      </c>
      <c r="H18" s="68">
        <v>94</v>
      </c>
      <c r="I18" s="68">
        <v>103</v>
      </c>
      <c r="J18" s="124"/>
      <c r="AF18" s="8"/>
      <c r="AG18" s="8"/>
      <c r="AH18" s="10" t="s">
        <v>11</v>
      </c>
      <c r="AI18" s="68">
        <f>IFERROR(ROUND(AI15/AI16*100,0),"")</f>
        <v>99</v>
      </c>
      <c r="AJ18" s="68">
        <f>IFERROR(ROUND(AJ15/AJ16*100,0),"")</f>
        <v>100</v>
      </c>
      <c r="AK18" s="68">
        <f t="shared" ref="AK18:BH18" si="7">IFERROR(ROUND(AK15/AK16*100,0),"")</f>
        <v>96</v>
      </c>
      <c r="AL18" s="68">
        <f t="shared" si="7"/>
        <v>99</v>
      </c>
      <c r="AM18" s="68">
        <f t="shared" si="7"/>
        <v>95</v>
      </c>
      <c r="AN18" s="68">
        <f t="shared" si="7"/>
        <v>99</v>
      </c>
      <c r="AO18" s="68">
        <f t="shared" si="7"/>
        <v>98</v>
      </c>
      <c r="AP18" s="68">
        <f t="shared" si="7"/>
        <v>98</v>
      </c>
      <c r="AQ18" s="68">
        <f t="shared" si="7"/>
        <v>95</v>
      </c>
      <c r="AR18" s="68">
        <f t="shared" si="7"/>
        <v>100</v>
      </c>
      <c r="AS18" s="68">
        <f t="shared" si="7"/>
        <v>95</v>
      </c>
      <c r="AT18" s="68">
        <f t="shared" si="7"/>
        <v>102</v>
      </c>
      <c r="AU18" s="68">
        <f t="shared" si="7"/>
        <v>96</v>
      </c>
      <c r="AV18" s="68">
        <f t="shared" si="7"/>
        <v>103</v>
      </c>
      <c r="AW18" s="68">
        <f t="shared" si="7"/>
        <v>96</v>
      </c>
      <c r="AX18" s="68">
        <f t="shared" si="7"/>
        <v>104</v>
      </c>
      <c r="AY18" s="68">
        <f>IFERROR(ROUND(AY15/AY16*100,0),"")</f>
        <v>96</v>
      </c>
      <c r="AZ18" s="68">
        <f>IFERROR(ROUND(AZ15/AZ16*100,0),"")</f>
        <v>103</v>
      </c>
      <c r="BA18" s="68">
        <f t="shared" si="7"/>
        <v>94</v>
      </c>
      <c r="BB18" s="68">
        <f t="shared" si="7"/>
        <v>102</v>
      </c>
      <c r="BC18" s="68">
        <f t="shared" si="7"/>
        <v>94</v>
      </c>
      <c r="BD18" s="68">
        <f t="shared" si="7"/>
        <v>102</v>
      </c>
      <c r="BE18" s="68">
        <f t="shared" si="7"/>
        <v>95</v>
      </c>
      <c r="BF18" s="68">
        <f t="shared" si="7"/>
        <v>103</v>
      </c>
      <c r="BG18" s="68">
        <f t="shared" si="7"/>
        <v>94</v>
      </c>
      <c r="BH18" s="66">
        <f t="shared" si="7"/>
        <v>103</v>
      </c>
      <c r="BI18" s="130"/>
      <c r="BJ18" s="130"/>
      <c r="BK18" s="130"/>
      <c r="BL18" s="130"/>
    </row>
    <row r="19" spans="1:67" ht="15" customHeight="1">
      <c r="A19" s="12"/>
      <c r="B19" s="12"/>
      <c r="C19" s="13" t="s">
        <v>12</v>
      </c>
      <c r="D19" s="69">
        <v>96</v>
      </c>
      <c r="E19" s="69">
        <v>100</v>
      </c>
      <c r="F19" s="69">
        <v>97</v>
      </c>
      <c r="G19" s="69">
        <v>100</v>
      </c>
      <c r="H19" s="69">
        <v>97</v>
      </c>
      <c r="I19" s="69">
        <v>101</v>
      </c>
      <c r="J19" s="123"/>
      <c r="AF19" s="12"/>
      <c r="AG19" s="12"/>
      <c r="AH19" s="13" t="s">
        <v>12</v>
      </c>
      <c r="AI19" s="69">
        <f>IFERROR(ROUND(AI15/AI17*100,0),"")</f>
        <v>112</v>
      </c>
      <c r="AJ19" s="69">
        <f t="shared" ref="AJ19:BH19" si="8">IFERROR(ROUND(AJ15/AJ17*100,0),"")</f>
        <v>110</v>
      </c>
      <c r="AK19" s="69">
        <f t="shared" si="8"/>
        <v>108</v>
      </c>
      <c r="AL19" s="69">
        <f t="shared" si="8"/>
        <v>108</v>
      </c>
      <c r="AM19" s="69">
        <f t="shared" si="8"/>
        <v>105</v>
      </c>
      <c r="AN19" s="69">
        <f t="shared" si="8"/>
        <v>106</v>
      </c>
      <c r="AO19" s="69">
        <f t="shared" si="8"/>
        <v>107</v>
      </c>
      <c r="AP19" s="69">
        <f t="shared" si="8"/>
        <v>105</v>
      </c>
      <c r="AQ19" s="69">
        <f t="shared" si="8"/>
        <v>101</v>
      </c>
      <c r="AR19" s="69">
        <f t="shared" si="8"/>
        <v>104</v>
      </c>
      <c r="AS19" s="69">
        <f t="shared" si="8"/>
        <v>101</v>
      </c>
      <c r="AT19" s="69">
        <f t="shared" si="8"/>
        <v>104</v>
      </c>
      <c r="AU19" s="69">
        <f t="shared" si="8"/>
        <v>100</v>
      </c>
      <c r="AV19" s="69">
        <f t="shared" si="8"/>
        <v>104</v>
      </c>
      <c r="AW19" s="69">
        <f t="shared" si="8"/>
        <v>101</v>
      </c>
      <c r="AX19" s="69">
        <f t="shared" si="8"/>
        <v>105</v>
      </c>
      <c r="AY19" s="69">
        <f>IFERROR(ROUND(AY15/AY17*100,0),"")</f>
        <v>99</v>
      </c>
      <c r="AZ19" s="69">
        <f>IFERROR(ROUND(AZ15/AZ17*100,0),"")</f>
        <v>103</v>
      </c>
      <c r="BA19" s="69">
        <f t="shared" si="8"/>
        <v>97</v>
      </c>
      <c r="BB19" s="69">
        <f t="shared" si="8"/>
        <v>101</v>
      </c>
      <c r="BC19" s="69">
        <f t="shared" si="8"/>
        <v>96</v>
      </c>
      <c r="BD19" s="69">
        <f t="shared" si="8"/>
        <v>100</v>
      </c>
      <c r="BE19" s="69">
        <f t="shared" si="8"/>
        <v>97</v>
      </c>
      <c r="BF19" s="69">
        <f t="shared" si="8"/>
        <v>100</v>
      </c>
      <c r="BG19" s="69">
        <f t="shared" si="8"/>
        <v>97</v>
      </c>
      <c r="BH19" s="67">
        <f t="shared" si="8"/>
        <v>101</v>
      </c>
      <c r="BI19" s="130"/>
      <c r="BJ19" s="130"/>
      <c r="BK19" s="130"/>
      <c r="BL19" s="130"/>
    </row>
    <row r="20" spans="1:67" ht="14.25">
      <c r="A20" s="2"/>
      <c r="B20" s="2"/>
      <c r="C20" s="141"/>
      <c r="D20" s="149"/>
      <c r="E20" s="149"/>
      <c r="F20" s="149"/>
      <c r="G20" s="149"/>
      <c r="H20" s="149"/>
      <c r="I20" s="149"/>
      <c r="J20" s="157"/>
      <c r="AF20" s="2"/>
      <c r="AG20" s="2"/>
      <c r="AH20" s="141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37"/>
      <c r="BI20" s="129"/>
      <c r="BJ20" s="129"/>
      <c r="BK20" s="129"/>
      <c r="BL20" s="129"/>
    </row>
    <row r="21" spans="1:67" ht="14.25">
      <c r="A21" s="14" t="s">
        <v>80</v>
      </c>
      <c r="B21" s="2"/>
      <c r="C21" s="141"/>
      <c r="D21" s="149"/>
      <c r="E21" s="149"/>
      <c r="F21" s="149"/>
      <c r="G21" s="149"/>
      <c r="H21" s="149"/>
      <c r="I21" s="196"/>
      <c r="J21" s="197"/>
      <c r="P21" s="155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F21" s="2"/>
      <c r="AG21" s="2"/>
      <c r="AH21" s="141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29"/>
      <c r="BJ21" s="129"/>
      <c r="BK21" s="129"/>
      <c r="BL21" s="129"/>
    </row>
    <row r="22" spans="1:67" ht="14.25">
      <c r="A22" s="2"/>
      <c r="B22" s="14"/>
      <c r="C22" s="14" t="s">
        <v>92</v>
      </c>
      <c r="D22" s="14"/>
      <c r="E22" s="14"/>
      <c r="F22" s="149"/>
      <c r="G22" s="149"/>
      <c r="H22" s="149"/>
      <c r="I22" s="196"/>
      <c r="J22" s="197"/>
      <c r="N22" s="50"/>
      <c r="O22" s="101" t="s">
        <v>14</v>
      </c>
      <c r="P22" s="98" t="s">
        <v>15</v>
      </c>
      <c r="Q22" s="98" t="s">
        <v>16</v>
      </c>
      <c r="R22" s="98" t="s">
        <v>17</v>
      </c>
      <c r="S22" s="98" t="s">
        <v>18</v>
      </c>
      <c r="T22" s="98" t="s">
        <v>19</v>
      </c>
      <c r="U22" s="98" t="s">
        <v>20</v>
      </c>
      <c r="V22" s="98" t="s">
        <v>50</v>
      </c>
      <c r="W22" s="98" t="s">
        <v>51</v>
      </c>
      <c r="X22" s="98" t="s">
        <v>52</v>
      </c>
      <c r="Y22" s="99" t="s">
        <v>53</v>
      </c>
      <c r="Z22" s="98" t="s">
        <v>54</v>
      </c>
      <c r="AC22" s="51"/>
      <c r="AF22" s="2"/>
      <c r="AG22" s="2"/>
      <c r="AH22" s="14" t="s">
        <v>68</v>
      </c>
      <c r="AI22" s="126" t="s">
        <v>73</v>
      </c>
      <c r="AJ22" s="14"/>
      <c r="AK22" s="74">
        <f>(AK15-AK16)/(O24/10)</f>
        <v>-1.617647058823527</v>
      </c>
      <c r="AL22" s="14"/>
      <c r="AM22" s="14">
        <f>(AM15-AM16)/(P24/10)</f>
        <v>-2.9999999999999956</v>
      </c>
      <c r="AN22" s="14"/>
      <c r="AO22" s="14">
        <f>(AO15-AO16)/(Q24/10)</f>
        <v>-1.9230769230769222</v>
      </c>
      <c r="AP22" s="14"/>
      <c r="AQ22" s="75">
        <f>(AQ15-AQ16)/(R24/10)</f>
        <v>-5.5555555555555554</v>
      </c>
      <c r="AR22" s="14"/>
      <c r="AS22" s="75">
        <f>(AS15-AS16)/(S24/10)</f>
        <v>-6.5714285714285836</v>
      </c>
      <c r="AT22" s="14"/>
      <c r="AU22" s="75">
        <f>(AU15-AU16)/(T24/10)</f>
        <v>-8.2142857142857135</v>
      </c>
      <c r="AV22" s="14"/>
      <c r="AW22" s="75">
        <f>(AW15-AW16)/(U24/10)</f>
        <v>-10</v>
      </c>
      <c r="AX22" s="14"/>
      <c r="AY22" s="74">
        <f>(AY15-AY16)/(V24/10)</f>
        <v>-8.6206896551724181</v>
      </c>
      <c r="AZ22" s="14"/>
      <c r="BA22" s="75">
        <f>(BA15-BA16)/(W24/10)</f>
        <v>-8.8095238095238102</v>
      </c>
      <c r="BB22" s="14"/>
      <c r="BC22" s="128">
        <f>(BC15-BC16)/(X24/10)</f>
        <v>-10.526315789473692</v>
      </c>
      <c r="BE22" s="161">
        <f>(BE15-BE16)/(Y24/10)</f>
        <v>-13.47826086956521</v>
      </c>
      <c r="BF22" s="138"/>
      <c r="BG22" s="161">
        <f>(BG15-BG16)/(Z24/10)</f>
        <v>-12.999999999999972</v>
      </c>
      <c r="BH22" s="149"/>
      <c r="BI22" s="129"/>
      <c r="BJ22" s="129"/>
      <c r="BK22" s="129"/>
      <c r="BL22" s="129"/>
    </row>
    <row r="23" spans="1:67" ht="24" customHeight="1">
      <c r="A23" s="2"/>
      <c r="B23" s="92"/>
      <c r="C23" s="92" t="s">
        <v>91</v>
      </c>
      <c r="D23" s="14"/>
      <c r="E23" s="14"/>
      <c r="F23" s="130"/>
      <c r="G23" s="130"/>
      <c r="H23" s="130"/>
      <c r="I23" s="198"/>
      <c r="J23" s="197"/>
      <c r="N23" s="174" t="s">
        <v>29</v>
      </c>
      <c r="O23" s="175">
        <f>AK15-AI15</f>
        <v>5.9000000000000021</v>
      </c>
      <c r="P23" s="175">
        <f>AM15-AK15</f>
        <v>5.3000000000000007</v>
      </c>
      <c r="Q23" s="175">
        <f>AO15-AM15</f>
        <v>6</v>
      </c>
      <c r="R23" s="175">
        <f>AQ15-AO15</f>
        <v>3</v>
      </c>
      <c r="S23" s="175">
        <f>AS15-AQ15</f>
        <v>3.6999999999999957</v>
      </c>
      <c r="T23" s="175">
        <f>AU15-AS15</f>
        <v>2.8000000000000043</v>
      </c>
      <c r="U23" s="175">
        <f>AW15-AU15</f>
        <v>2.2999999999999972</v>
      </c>
      <c r="V23" s="175">
        <f>AY15-AW15</f>
        <v>2.6000000000000014</v>
      </c>
      <c r="W23" s="175">
        <f>BA15-AY15</f>
        <v>3</v>
      </c>
      <c r="X23" s="175">
        <f>BC15-BA15</f>
        <v>3.5</v>
      </c>
      <c r="Y23" s="175">
        <f>BE15-BC15</f>
        <v>3.2000000000000028</v>
      </c>
      <c r="Z23" s="175">
        <f>BG15-BE15</f>
        <v>2.2000000000000028</v>
      </c>
      <c r="AC23" s="156"/>
      <c r="AF23" s="2"/>
      <c r="AG23" s="2"/>
      <c r="AH23" s="14" t="s">
        <v>97</v>
      </c>
      <c r="AI23" s="126" t="s">
        <v>73</v>
      </c>
      <c r="AJ23" s="14"/>
      <c r="AK23" s="74">
        <f>(AK15-AK17)/(O25/10)</f>
        <v>3.3333333333333348</v>
      </c>
      <c r="AL23" s="14"/>
      <c r="AM23" s="14">
        <f>(AM15-AM17)/(P25/10)</f>
        <v>3.2142857142857229</v>
      </c>
      <c r="AN23" s="14"/>
      <c r="AO23" s="14">
        <f>(AO15-AO17)/(Q25/10)</f>
        <v>4.7169811320754675</v>
      </c>
      <c r="AP23" s="14"/>
      <c r="AQ23" s="14">
        <f>(AQ15-AQ17)/(R25/10)</f>
        <v>1.2244897959183705</v>
      </c>
      <c r="AR23" s="14"/>
      <c r="AS23" s="14">
        <f>(AS15-AS17)/(S25/10)</f>
        <v>1.0256410256410224</v>
      </c>
      <c r="AT23" s="14"/>
      <c r="AU23" s="14">
        <f>(AU15-AU17)/(T25/10)</f>
        <v>0.66666666666667618</v>
      </c>
      <c r="AV23" s="14"/>
      <c r="AW23" s="14">
        <f>(AW15-AW17)/(U25/10)</f>
        <v>1.3636363636363489</v>
      </c>
      <c r="AX23" s="14"/>
      <c r="AY23" s="14">
        <f>(AY15-AY17)/(V25/10)</f>
        <v>-0.93749999999999245</v>
      </c>
      <c r="AZ23" s="14"/>
      <c r="BA23" s="14">
        <f>(BA15-BA17)/(W25/10)</f>
        <v>-3.8636363636363651</v>
      </c>
      <c r="BB23" s="14"/>
      <c r="BC23" s="126">
        <f>(BC15-BC17)/(X25/10)</f>
        <v>-5.7142857142857162</v>
      </c>
      <c r="BE23" s="159">
        <f>(BE15-BE17)/(Y25/10)</f>
        <v>-7.0370370370370168</v>
      </c>
      <c r="BF23" s="138"/>
      <c r="BG23" s="159">
        <f>(BG15-BG17)/(Z25/10)</f>
        <v>-8.6363636363635869</v>
      </c>
      <c r="BH23" s="149"/>
      <c r="BI23" s="130"/>
      <c r="BJ23" s="130"/>
      <c r="BK23" s="130"/>
      <c r="BL23" s="130"/>
    </row>
    <row r="24" spans="1:67" ht="24" customHeight="1">
      <c r="A24" s="2"/>
      <c r="B24" s="92"/>
      <c r="C24" s="92" t="s">
        <v>93</v>
      </c>
      <c r="D24" s="14"/>
      <c r="E24" s="14"/>
      <c r="F24" s="130"/>
      <c r="G24" s="130"/>
      <c r="H24" s="130"/>
      <c r="I24" s="198"/>
      <c r="J24" s="197"/>
      <c r="N24" s="174" t="s">
        <v>31</v>
      </c>
      <c r="O24" s="175">
        <f>AK16-AI16</f>
        <v>6.7999999999999972</v>
      </c>
      <c r="P24" s="175">
        <f>AM16-AK16</f>
        <v>6</v>
      </c>
      <c r="Q24" s="175">
        <f>AO16-AM16</f>
        <v>5.2000000000000028</v>
      </c>
      <c r="R24" s="175">
        <f>AQ16-AO16</f>
        <v>4.5</v>
      </c>
      <c r="S24" s="175">
        <f>AS16-AQ16</f>
        <v>3.5</v>
      </c>
      <c r="T24" s="175">
        <f>AU16-AS16</f>
        <v>2.7999999999999972</v>
      </c>
      <c r="U24" s="175">
        <f>AW16-AU16</f>
        <v>2.2000000000000028</v>
      </c>
      <c r="V24" s="175">
        <f>AY16-AW16</f>
        <v>2.8999999999999986</v>
      </c>
      <c r="W24" s="175">
        <f>BA16-AY16</f>
        <v>4.2000000000000028</v>
      </c>
      <c r="X24" s="175">
        <f>BC16-BA16</f>
        <v>3.7999999999999972</v>
      </c>
      <c r="Y24" s="175">
        <f>BE16-BC16</f>
        <v>2.2999999999999972</v>
      </c>
      <c r="Z24" s="175">
        <f>BG16-BE16</f>
        <v>3</v>
      </c>
      <c r="AC24" s="156"/>
      <c r="AF24" s="2"/>
      <c r="AG24" s="2"/>
      <c r="AH24" s="2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</row>
    <row r="25" spans="1:67" ht="24" customHeight="1">
      <c r="A25" s="195"/>
      <c r="B25" s="169"/>
      <c r="C25" s="169"/>
      <c r="D25" s="169"/>
      <c r="E25" s="169"/>
      <c r="F25" s="169"/>
      <c r="G25" s="169"/>
      <c r="H25" s="169"/>
      <c r="I25" s="169"/>
      <c r="J25" s="188"/>
      <c r="N25" s="174" t="s">
        <v>32</v>
      </c>
      <c r="O25" s="175">
        <f>AK17-AI17</f>
        <v>6.3000000000000007</v>
      </c>
      <c r="P25" s="175">
        <f>AM17-AK17</f>
        <v>5.5999999999999979</v>
      </c>
      <c r="Q25" s="175">
        <f>AO17-AM17</f>
        <v>5.3000000000000043</v>
      </c>
      <c r="R25" s="175">
        <f>AQ17-AO17</f>
        <v>4.8999999999999986</v>
      </c>
      <c r="S25" s="175">
        <f>AS17-AQ17</f>
        <v>3.8999999999999986</v>
      </c>
      <c r="T25" s="175">
        <f>AU17-AS17</f>
        <v>3</v>
      </c>
      <c r="U25" s="175">
        <f>AW17-AU17</f>
        <v>2.2000000000000028</v>
      </c>
      <c r="V25" s="175">
        <f>AY17-AW17</f>
        <v>3.1999999999999957</v>
      </c>
      <c r="W25" s="175">
        <f>BA17-AY17</f>
        <v>4.4000000000000057</v>
      </c>
      <c r="X25" s="175">
        <f>BC17-BA17</f>
        <v>4.1999999999999957</v>
      </c>
      <c r="Y25" s="175">
        <f>BE17-BC17</f>
        <v>2.6999999999999957</v>
      </c>
      <c r="Z25" s="175">
        <f>BG17-BE17</f>
        <v>2.2000000000000028</v>
      </c>
      <c r="AF25" s="2"/>
      <c r="AG25" s="2"/>
      <c r="AH25" s="141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29"/>
      <c r="BJ25" s="129"/>
      <c r="BK25" s="129"/>
      <c r="BL25" s="129"/>
      <c r="BM25" s="72"/>
      <c r="BN25" s="72"/>
      <c r="BO25" s="72"/>
    </row>
    <row r="26" spans="1:67" ht="24" customHeight="1">
      <c r="A26" s="195"/>
      <c r="B26" s="199"/>
      <c r="C26" s="199"/>
      <c r="D26" s="200"/>
      <c r="E26" s="200"/>
      <c r="F26" s="196"/>
      <c r="G26" s="196"/>
      <c r="H26" s="196"/>
      <c r="I26" s="196"/>
      <c r="J26" s="197"/>
      <c r="N26" s="176" t="s">
        <v>68</v>
      </c>
      <c r="O26" s="177">
        <f>O23/O24*100</f>
        <v>86.764705882353013</v>
      </c>
      <c r="P26" s="177">
        <f>P23/P24*100</f>
        <v>88.333333333333343</v>
      </c>
      <c r="Q26" s="177">
        <f>Q23/Q24*100</f>
        <v>115.38461538461533</v>
      </c>
      <c r="R26" s="177">
        <f>R23/R24*100</f>
        <v>66.666666666666657</v>
      </c>
      <c r="S26" s="177">
        <f t="shared" ref="S26:Z26" si="9">S23/S24*100</f>
        <v>105.71428571428558</v>
      </c>
      <c r="T26" s="177">
        <f t="shared" si="9"/>
        <v>100.00000000000024</v>
      </c>
      <c r="U26" s="177">
        <f t="shared" si="9"/>
        <v>104.54545454545428</v>
      </c>
      <c r="V26" s="177">
        <f t="shared" si="9"/>
        <v>89.655172413793196</v>
      </c>
      <c r="W26" s="177">
        <f t="shared" si="9"/>
        <v>71.428571428571388</v>
      </c>
      <c r="X26" s="177">
        <f t="shared" si="9"/>
        <v>92.105263157894797</v>
      </c>
      <c r="Y26" s="177">
        <f t="shared" si="9"/>
        <v>139.13043478260897</v>
      </c>
      <c r="Z26" s="177">
        <f t="shared" si="9"/>
        <v>73.333333333333428</v>
      </c>
      <c r="AF26" s="2"/>
      <c r="AG26" s="2"/>
      <c r="AH26" s="126" t="s">
        <v>74</v>
      </c>
      <c r="AI26" s="131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29"/>
      <c r="BJ26" s="129"/>
      <c r="BK26" s="129"/>
      <c r="BL26" s="129"/>
      <c r="BM26" s="72"/>
      <c r="BN26" s="72"/>
      <c r="BO26" s="72"/>
    </row>
    <row r="27" spans="1:67" ht="24" customHeight="1">
      <c r="A27" s="2"/>
      <c r="N27" s="176" t="s">
        <v>69</v>
      </c>
      <c r="O27" s="177">
        <f>O23/O25*100</f>
        <v>93.650793650793673</v>
      </c>
      <c r="P27" s="177">
        <f>P23/P25*100</f>
        <v>94.642857142857196</v>
      </c>
      <c r="Q27" s="177">
        <f>Q23/Q25*100</f>
        <v>113.20754716981124</v>
      </c>
      <c r="R27" s="177">
        <f>R23/R25*100</f>
        <v>61.22448979591838</v>
      </c>
      <c r="S27" s="177">
        <f t="shared" ref="S27:Z27" si="10">S23/S25*100</f>
        <v>94.871794871794805</v>
      </c>
      <c r="T27" s="177">
        <f t="shared" si="10"/>
        <v>93.333333333333485</v>
      </c>
      <c r="U27" s="177">
        <f t="shared" si="10"/>
        <v>104.54545454545428</v>
      </c>
      <c r="V27" s="177">
        <f t="shared" si="10"/>
        <v>81.250000000000156</v>
      </c>
      <c r="W27" s="177">
        <f t="shared" si="10"/>
        <v>68.181818181818102</v>
      </c>
      <c r="X27" s="177">
        <f t="shared" si="10"/>
        <v>83.333333333333414</v>
      </c>
      <c r="Y27" s="177">
        <f t="shared" si="10"/>
        <v>118.5185185185188</v>
      </c>
      <c r="Z27" s="177">
        <f t="shared" si="10"/>
        <v>100</v>
      </c>
      <c r="AF27" s="2"/>
      <c r="AG27" s="2"/>
      <c r="AH27" s="141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29"/>
      <c r="BJ27" s="129"/>
      <c r="BK27" s="129"/>
      <c r="BL27" s="129"/>
      <c r="BM27" s="72"/>
      <c r="BN27" s="72"/>
      <c r="BO27" s="72"/>
    </row>
    <row r="28" spans="1:67" ht="14.25">
      <c r="A28" s="2"/>
      <c r="B28" s="15" t="s">
        <v>94</v>
      </c>
      <c r="C28" s="15"/>
      <c r="D28" s="146"/>
      <c r="E28" s="146"/>
      <c r="F28" s="149"/>
      <c r="G28" s="149"/>
      <c r="H28" s="149"/>
      <c r="I28" s="149"/>
      <c r="J28" s="157"/>
      <c r="Q28" s="18"/>
      <c r="AF28" s="2"/>
      <c r="AG28" s="2"/>
      <c r="AH28" s="2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</row>
    <row r="29" spans="1:67" ht="14.25">
      <c r="A29" s="2"/>
      <c r="B29" s="15" t="s">
        <v>86</v>
      </c>
      <c r="C29" s="141"/>
      <c r="D29" s="149"/>
      <c r="E29" s="149"/>
      <c r="F29" s="149"/>
      <c r="G29" s="149"/>
      <c r="H29" s="149"/>
      <c r="I29" s="149"/>
      <c r="J29" s="157"/>
      <c r="AF29" s="2"/>
      <c r="AG29" s="2"/>
      <c r="AH29" s="2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</row>
    <row r="30" spans="1:67" ht="14.25">
      <c r="A30" s="2"/>
      <c r="B30" s="2"/>
      <c r="C30" s="2"/>
      <c r="D30" s="130"/>
      <c r="E30" s="130"/>
      <c r="F30" s="130"/>
      <c r="G30" s="130"/>
      <c r="H30" s="130"/>
      <c r="I30" s="130"/>
      <c r="J30" s="157"/>
      <c r="Q30" s="209" t="s">
        <v>33</v>
      </c>
      <c r="R30" s="209"/>
      <c r="S30" s="24"/>
      <c r="T30" s="24"/>
      <c r="U30" s="209"/>
      <c r="V30" s="209"/>
      <c r="W30" s="208"/>
      <c r="X30" s="203"/>
      <c r="Y30" s="20"/>
      <c r="AF30" s="2"/>
      <c r="AG30" s="2"/>
      <c r="AH30" s="141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29"/>
      <c r="BJ30" s="129"/>
      <c r="BK30" s="129"/>
      <c r="BL30" s="129"/>
    </row>
    <row r="31" spans="1:67" ht="14.25">
      <c r="A31" s="2"/>
      <c r="B31" s="2"/>
      <c r="C31" s="141"/>
      <c r="D31" s="149"/>
      <c r="E31" s="149"/>
      <c r="F31" s="149"/>
      <c r="G31" s="149"/>
      <c r="H31" s="149"/>
      <c r="I31" s="149"/>
      <c r="J31" s="157"/>
      <c r="Q31" s="210" t="s">
        <v>69</v>
      </c>
      <c r="R31" s="210"/>
      <c r="S31" s="179"/>
      <c r="T31" s="179"/>
      <c r="U31" s="172"/>
      <c r="V31" s="172"/>
      <c r="W31" s="171"/>
      <c r="X31" s="178"/>
      <c r="Y31" s="20"/>
      <c r="AF31" s="2"/>
      <c r="AG31" s="2"/>
      <c r="AH31" s="141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29"/>
      <c r="BJ31" s="129"/>
      <c r="BK31" s="129"/>
      <c r="BL31" s="129"/>
    </row>
    <row r="32" spans="1:67" ht="14.25">
      <c r="A32" s="2"/>
      <c r="B32" s="2"/>
      <c r="C32" s="141"/>
      <c r="D32" s="149"/>
      <c r="E32" s="149"/>
      <c r="F32" s="149"/>
      <c r="G32" s="149"/>
      <c r="H32" s="149"/>
      <c r="I32" s="149"/>
      <c r="J32" s="157"/>
      <c r="AF32" s="2"/>
      <c r="AG32" s="2"/>
      <c r="AH32" s="141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29"/>
      <c r="BJ32" s="129"/>
      <c r="BK32" s="129"/>
      <c r="BL32" s="129"/>
    </row>
    <row r="33" spans="1:67">
      <c r="B33" s="2"/>
      <c r="C33" s="2"/>
      <c r="D33" s="130"/>
      <c r="E33" s="130"/>
      <c r="F33" s="130"/>
      <c r="G33" s="130"/>
      <c r="H33" s="130"/>
      <c r="I33" s="130"/>
      <c r="J33" s="157"/>
      <c r="AG33" s="2"/>
      <c r="AH33" s="2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</row>
    <row r="34" spans="1:67">
      <c r="A34" s="2"/>
      <c r="B34" s="2"/>
      <c r="C34" s="2"/>
      <c r="D34" s="130"/>
      <c r="E34" s="130"/>
      <c r="F34" s="130"/>
      <c r="G34" s="130"/>
      <c r="H34" s="130"/>
      <c r="I34" s="130"/>
      <c r="J34" s="157"/>
      <c r="AF34" s="2"/>
      <c r="AG34" s="2"/>
      <c r="AH34" s="2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</row>
    <row r="35" spans="1:67" ht="14.25">
      <c r="B35" s="2"/>
      <c r="C35" s="141"/>
      <c r="D35" s="149"/>
      <c r="E35" s="149"/>
      <c r="F35" s="149"/>
      <c r="G35" s="149"/>
      <c r="H35" s="149"/>
      <c r="I35" s="149"/>
      <c r="J35" s="157"/>
      <c r="AG35" s="2"/>
      <c r="AH35" s="141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29"/>
      <c r="BJ35" s="129"/>
      <c r="BK35" s="129"/>
      <c r="BL35" s="129"/>
      <c r="BM35" s="72"/>
      <c r="BN35" s="72"/>
      <c r="BO35" s="72"/>
    </row>
    <row r="36" spans="1:67" ht="14.25">
      <c r="B36" s="2"/>
      <c r="C36" s="141"/>
      <c r="D36" s="149"/>
      <c r="E36" s="149"/>
      <c r="F36" s="149"/>
      <c r="G36" s="149"/>
      <c r="H36" s="149"/>
      <c r="I36" s="149"/>
      <c r="J36" s="157"/>
      <c r="AG36" s="2"/>
      <c r="AH36" s="141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29"/>
      <c r="BJ36" s="129"/>
      <c r="BK36" s="129"/>
      <c r="BL36" s="129"/>
      <c r="BM36" s="72"/>
      <c r="BN36" s="72"/>
      <c r="BO36" s="72"/>
    </row>
    <row r="37" spans="1:67" ht="14.25">
      <c r="A37" s="2"/>
      <c r="B37" s="2"/>
      <c r="C37" s="141"/>
      <c r="D37" s="149"/>
      <c r="E37" s="149"/>
      <c r="F37" s="149"/>
      <c r="G37" s="149"/>
      <c r="H37" s="149"/>
      <c r="I37" s="149"/>
      <c r="J37" s="157"/>
      <c r="AF37" s="2"/>
      <c r="AG37" s="2"/>
      <c r="AH37" s="141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29"/>
      <c r="BJ37" s="129"/>
      <c r="BK37" s="129"/>
      <c r="BL37" s="129"/>
      <c r="BM37" s="72"/>
      <c r="BN37" s="72"/>
      <c r="BO37" s="72"/>
    </row>
    <row r="38" spans="1:67">
      <c r="B38" s="2"/>
      <c r="C38" s="2"/>
      <c r="D38" s="130"/>
      <c r="E38" s="130"/>
      <c r="F38" s="130"/>
      <c r="G38" s="130"/>
      <c r="H38" s="130"/>
      <c r="I38" s="130"/>
      <c r="J38" s="157"/>
      <c r="AG38" s="2"/>
      <c r="AH38" s="2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</row>
    <row r="39" spans="1:67">
      <c r="B39" s="2"/>
      <c r="C39" s="2"/>
      <c r="D39" s="130"/>
      <c r="E39" s="130"/>
      <c r="F39" s="130"/>
      <c r="G39" s="130"/>
      <c r="H39" s="130"/>
      <c r="I39" s="130"/>
      <c r="J39" s="157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2"/>
      <c r="AA39" s="151"/>
      <c r="AG39" s="2"/>
      <c r="AH39" s="2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</row>
    <row r="40" spans="1:67">
      <c r="B40" s="2"/>
      <c r="C40" s="2"/>
      <c r="D40" s="19"/>
      <c r="E40" s="19"/>
      <c r="F40" s="19"/>
      <c r="G40" s="19"/>
      <c r="H40" s="19"/>
      <c r="I40" s="19"/>
      <c r="J40" s="2"/>
      <c r="P40" s="153"/>
      <c r="Q40" s="153"/>
      <c r="R40" s="153"/>
      <c r="S40" s="153"/>
      <c r="T40" s="153"/>
      <c r="U40" s="154"/>
      <c r="V40" s="154"/>
      <c r="W40" s="154"/>
      <c r="X40" s="154"/>
      <c r="Y40" s="154"/>
      <c r="Z40" s="154"/>
      <c r="AA40" s="154"/>
    </row>
    <row r="41" spans="1:67">
      <c r="A41" s="14"/>
      <c r="B41" s="14"/>
      <c r="C41" s="14"/>
      <c r="D41" s="14"/>
      <c r="E41" s="14"/>
      <c r="F41" s="14"/>
      <c r="G41" s="14"/>
      <c r="H41" s="14"/>
      <c r="I41" s="14"/>
      <c r="O41" s="155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I41" s="127"/>
    </row>
    <row r="42" spans="1:67">
      <c r="A42" s="14"/>
      <c r="B42" s="14"/>
      <c r="C42" s="14"/>
      <c r="D42" s="14"/>
      <c r="E42" s="14"/>
      <c r="F42" s="14"/>
      <c r="G42" s="14"/>
      <c r="H42" s="14"/>
      <c r="I42" s="14"/>
      <c r="O42" s="155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E42" s="28"/>
      <c r="AF42" s="18"/>
      <c r="AH42" s="14"/>
      <c r="AI42" s="126"/>
      <c r="AJ42" s="14"/>
      <c r="AK42" s="75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26"/>
      <c r="BE42" s="159"/>
      <c r="BF42" s="138"/>
      <c r="BG42" s="159"/>
      <c r="BI42" s="135"/>
      <c r="BK42" s="135"/>
    </row>
    <row r="43" spans="1:67" ht="13.5" customHeight="1">
      <c r="A43" s="92"/>
      <c r="B43" s="14"/>
      <c r="C43" s="14"/>
      <c r="D43" s="14"/>
      <c r="E43" s="14"/>
      <c r="F43" s="14"/>
      <c r="G43" s="14"/>
      <c r="H43" s="14"/>
      <c r="I43" s="14"/>
      <c r="O43" s="155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H43" s="14"/>
      <c r="AI43" s="126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26"/>
      <c r="BE43" s="159"/>
      <c r="BF43" s="138"/>
      <c r="BG43" s="159"/>
      <c r="BI43" s="135"/>
      <c r="BK43" s="135"/>
    </row>
    <row r="44" spans="1:67" ht="13.5" customHeight="1">
      <c r="A44" s="92"/>
      <c r="B44" s="14"/>
      <c r="C44" s="14"/>
      <c r="D44" s="14"/>
      <c r="E44" s="14"/>
      <c r="F44" s="14"/>
      <c r="G44" s="92"/>
      <c r="H44" s="14"/>
      <c r="I44" s="14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C44" s="18"/>
      <c r="AD44" s="28"/>
      <c r="AE44" s="28"/>
      <c r="AF44" s="28"/>
      <c r="AH44" s="14"/>
      <c r="AI44" s="126"/>
      <c r="AJ44" s="14"/>
      <c r="AK44" s="78"/>
      <c r="AL44" s="78"/>
      <c r="AM44" s="81"/>
      <c r="AN44" s="14"/>
      <c r="AO44" s="81"/>
      <c r="AP44" s="14"/>
      <c r="AQ44" s="81"/>
      <c r="AR44" s="14"/>
      <c r="AS44" s="14"/>
      <c r="AT44" s="14"/>
      <c r="AU44" s="81"/>
      <c r="AV44" s="14"/>
      <c r="AW44" s="14"/>
      <c r="AX44" s="14"/>
      <c r="AY44" s="14"/>
      <c r="AZ44" s="14"/>
      <c r="BA44" s="14"/>
      <c r="BB44" s="14"/>
      <c r="BC44" s="14"/>
    </row>
    <row r="45" spans="1:67" ht="13.5" customHeight="1">
      <c r="A45" s="92"/>
      <c r="B45" s="14"/>
      <c r="C45" s="14"/>
      <c r="D45" s="14"/>
      <c r="E45" s="14"/>
      <c r="F45" s="14"/>
      <c r="G45" s="92"/>
      <c r="H45" s="14"/>
      <c r="I45" s="14"/>
      <c r="K45" s="14"/>
      <c r="L45" s="14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C45" s="18"/>
      <c r="AD45" s="29"/>
      <c r="AE45" s="30"/>
      <c r="AF45" s="30"/>
      <c r="AH45" s="14"/>
      <c r="AI45" s="126"/>
      <c r="AJ45" s="14"/>
      <c r="AK45" s="81"/>
      <c r="AL45" s="14"/>
      <c r="AM45" s="81"/>
      <c r="AN45" s="14"/>
      <c r="AO45" s="81"/>
      <c r="AP45" s="14"/>
      <c r="AQ45" s="81"/>
      <c r="AR45" s="14"/>
      <c r="AS45" s="81"/>
      <c r="AT45" s="14"/>
      <c r="AU45" s="81"/>
      <c r="AV45" s="14"/>
      <c r="AW45" s="81"/>
      <c r="AX45" s="14"/>
      <c r="AY45" s="81"/>
      <c r="AZ45" s="14"/>
      <c r="BA45" s="134"/>
      <c r="BB45" s="14"/>
      <c r="BC45" s="81"/>
      <c r="BE45" s="135"/>
      <c r="BF45" s="138"/>
      <c r="BG45" s="135"/>
    </row>
    <row r="46" spans="1:67" ht="13.5" customHeight="1">
      <c r="A46" s="15"/>
      <c r="B46" s="146"/>
      <c r="C46" s="146"/>
      <c r="D46" s="146"/>
      <c r="E46" s="146"/>
      <c r="F46" s="146"/>
      <c r="G46" s="15"/>
      <c r="H46" s="146"/>
      <c r="I46" s="146"/>
      <c r="J46" s="146"/>
      <c r="M46" s="14"/>
      <c r="N46" s="19"/>
      <c r="P46" s="18"/>
      <c r="R46" s="204"/>
      <c r="S46" s="204"/>
      <c r="T46" s="158"/>
      <c r="U46" s="20"/>
      <c r="V46" s="203"/>
      <c r="W46" s="203"/>
      <c r="X46" s="20"/>
      <c r="AC46" s="2"/>
      <c r="AD46" s="22"/>
      <c r="AE46" s="22"/>
      <c r="AF46" s="22"/>
      <c r="AH46" s="14"/>
      <c r="AI46" s="126"/>
      <c r="AJ46" s="14"/>
      <c r="AK46" s="81"/>
      <c r="AL46" s="14"/>
      <c r="AM46" s="81"/>
      <c r="AN46" s="14"/>
      <c r="AO46" s="81"/>
      <c r="AP46" s="14"/>
      <c r="AQ46" s="81"/>
      <c r="AR46" s="14"/>
      <c r="AS46" s="81"/>
      <c r="AT46" s="14"/>
      <c r="AU46" s="81"/>
      <c r="AV46" s="14"/>
      <c r="AW46" s="134"/>
      <c r="AX46" s="14"/>
      <c r="AY46" s="81"/>
      <c r="AZ46" s="14"/>
      <c r="BA46" s="75"/>
      <c r="BB46" s="14"/>
      <c r="BC46" s="81"/>
      <c r="BE46" s="135"/>
      <c r="BF46" s="138"/>
      <c r="BG46" s="135"/>
    </row>
    <row r="47" spans="1:67" ht="13.5" customHeight="1">
      <c r="A47" s="15"/>
      <c r="B47" s="146"/>
      <c r="C47" s="146"/>
      <c r="D47" s="146"/>
      <c r="E47" s="146"/>
      <c r="G47" s="15"/>
      <c r="H47" s="146"/>
      <c r="I47" s="146"/>
      <c r="J47" s="146"/>
      <c r="N47" s="21"/>
      <c r="R47" s="204"/>
      <c r="S47" s="204"/>
      <c r="T47" s="158"/>
      <c r="U47" s="20"/>
      <c r="V47" s="203"/>
      <c r="W47" s="203"/>
      <c r="X47" s="20"/>
      <c r="AC47" s="2"/>
      <c r="AD47" s="22"/>
      <c r="AE47" s="22"/>
      <c r="AF47" s="22"/>
      <c r="AI47" s="127"/>
      <c r="AQ47" s="70"/>
    </row>
    <row r="48" spans="1:67" ht="14.25">
      <c r="I48" s="22"/>
      <c r="J48" s="22"/>
      <c r="K48" s="19"/>
      <c r="L48" s="19"/>
      <c r="M48" s="19"/>
      <c r="N48" s="19"/>
      <c r="S48" s="105"/>
      <c r="T48" s="105"/>
      <c r="U48" s="105"/>
      <c r="V48" s="105"/>
      <c r="W48" s="20"/>
      <c r="X48" s="20"/>
      <c r="AF48" s="2"/>
      <c r="AG48" s="80"/>
      <c r="AH48" s="126"/>
      <c r="AI48" s="14"/>
    </row>
    <row r="49" spans="9:33" ht="14.25">
      <c r="I49" s="22"/>
      <c r="J49" s="22"/>
      <c r="K49" s="21"/>
      <c r="L49" s="21"/>
      <c r="M49" s="19"/>
      <c r="N49" s="19"/>
      <c r="S49" s="109"/>
      <c r="T49" s="109"/>
      <c r="U49" s="109"/>
      <c r="V49" s="109"/>
      <c r="W49" s="110"/>
      <c r="X49" s="110"/>
      <c r="AF49" s="2"/>
      <c r="AG49" s="80"/>
    </row>
    <row r="50" spans="9:33" ht="14.25">
      <c r="I50" s="19"/>
      <c r="J50" s="19"/>
      <c r="K50" s="22"/>
      <c r="L50" s="22"/>
      <c r="M50" s="21"/>
      <c r="N50" s="21"/>
    </row>
    <row r="51" spans="9:33" ht="14.25">
      <c r="I51" s="19"/>
      <c r="J51" s="19"/>
      <c r="K51" s="22"/>
      <c r="L51" s="22"/>
      <c r="M51" s="22"/>
      <c r="N51" s="22"/>
    </row>
    <row r="52" spans="9:33" ht="14.25">
      <c r="I52" s="21"/>
      <c r="J52" s="21"/>
      <c r="K52" s="19"/>
      <c r="L52" s="19"/>
      <c r="M52" s="22"/>
      <c r="N52" s="22"/>
    </row>
    <row r="53" spans="9:33" ht="14.25">
      <c r="I53" s="22"/>
      <c r="J53" s="22"/>
      <c r="K53" s="19"/>
      <c r="L53" s="19"/>
      <c r="M53" s="19"/>
      <c r="N53" s="19"/>
    </row>
    <row r="54" spans="9:33" ht="14.25">
      <c r="I54" s="22"/>
      <c r="J54" s="22"/>
      <c r="K54" s="21"/>
      <c r="L54" s="21"/>
      <c r="M54" s="19"/>
      <c r="N54" s="19"/>
    </row>
    <row r="55" spans="9:33" ht="14.25">
      <c r="I55" s="19"/>
      <c r="J55" s="19"/>
      <c r="K55" s="22"/>
      <c r="L55" s="22"/>
      <c r="M55" s="21"/>
      <c r="N55" s="21"/>
    </row>
    <row r="56" spans="9:33" ht="14.25">
      <c r="I56" s="19"/>
      <c r="J56" s="19"/>
      <c r="K56" s="22"/>
      <c r="L56" s="22"/>
      <c r="M56" s="22"/>
      <c r="N56" s="22"/>
      <c r="AF56" s="14"/>
      <c r="AG56" s="80"/>
    </row>
    <row r="57" spans="9:33" ht="14.25">
      <c r="I57" s="21"/>
      <c r="J57" s="21"/>
      <c r="K57" s="19"/>
      <c r="L57" s="19"/>
      <c r="M57" s="22"/>
      <c r="N57" s="22"/>
      <c r="AF57" s="14"/>
      <c r="AG57" s="80"/>
    </row>
    <row r="58" spans="9:33" ht="14.25">
      <c r="I58" s="22"/>
      <c r="J58" s="22"/>
      <c r="K58" s="19"/>
      <c r="L58" s="19"/>
      <c r="M58" s="19"/>
      <c r="N58" s="19"/>
    </row>
    <row r="59" spans="9:33" ht="14.25">
      <c r="I59" s="22"/>
      <c r="J59" s="22"/>
      <c r="K59" s="21"/>
      <c r="L59" s="21"/>
      <c r="M59" s="19"/>
      <c r="N59" s="19"/>
    </row>
    <row r="60" spans="9:33" ht="14.25">
      <c r="I60" s="19"/>
      <c r="J60" s="19"/>
      <c r="K60" s="22"/>
      <c r="L60" s="22"/>
      <c r="M60" s="21"/>
      <c r="N60" s="21"/>
    </row>
    <row r="61" spans="9:33" ht="14.25">
      <c r="I61" s="19"/>
      <c r="J61" s="19"/>
      <c r="K61" s="22"/>
      <c r="L61" s="22"/>
      <c r="M61" s="22"/>
      <c r="N61" s="22"/>
    </row>
    <row r="62" spans="9:33" ht="14.25">
      <c r="I62" s="21"/>
      <c r="J62" s="21"/>
      <c r="K62" s="19"/>
      <c r="L62" s="19"/>
      <c r="M62" s="22"/>
      <c r="N62" s="22"/>
    </row>
    <row r="63" spans="9:33" ht="14.25">
      <c r="I63" s="22"/>
      <c r="J63" s="22"/>
      <c r="K63" s="19"/>
      <c r="L63" s="19"/>
      <c r="M63" s="19"/>
      <c r="N63" s="19"/>
    </row>
    <row r="64" spans="9:33" ht="14.25">
      <c r="I64" s="22"/>
      <c r="J64" s="22"/>
      <c r="K64" s="21"/>
      <c r="L64" s="21"/>
      <c r="M64" s="19"/>
      <c r="N64" s="19"/>
    </row>
    <row r="65" spans="9:51" ht="14.25">
      <c r="I65" s="19"/>
      <c r="J65" s="19"/>
      <c r="K65" s="22"/>
      <c r="L65" s="22"/>
      <c r="M65" s="21"/>
      <c r="N65" s="21"/>
    </row>
    <row r="66" spans="9:51" ht="14.25">
      <c r="I66" s="19"/>
      <c r="J66" s="19"/>
      <c r="K66" s="22"/>
      <c r="L66" s="22"/>
      <c r="M66" s="22"/>
      <c r="N66" s="23"/>
      <c r="AJ66" s="1">
        <v>0</v>
      </c>
      <c r="AL66" s="1">
        <v>0</v>
      </c>
      <c r="AN66" s="1">
        <v>0</v>
      </c>
      <c r="AP66" s="1">
        <v>0</v>
      </c>
      <c r="AR66" s="1">
        <v>0</v>
      </c>
    </row>
    <row r="67" spans="9:51" ht="14.25">
      <c r="I67" s="21"/>
      <c r="J67" s="21"/>
      <c r="K67" s="19"/>
      <c r="L67" s="19"/>
      <c r="M67" s="22"/>
      <c r="N67" s="22"/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</row>
    <row r="68" spans="9:51" ht="14.25">
      <c r="I68" s="22"/>
      <c r="J68" s="22"/>
      <c r="K68" s="19"/>
      <c r="L68" s="19"/>
      <c r="M68" s="19"/>
      <c r="N68" s="19"/>
      <c r="AH68" s="1">
        <v>0</v>
      </c>
      <c r="AI68" s="1">
        <v>0</v>
      </c>
      <c r="AK68" s="1">
        <v>0</v>
      </c>
      <c r="AM68" s="1">
        <v>0</v>
      </c>
      <c r="AO68" s="1">
        <v>0</v>
      </c>
      <c r="AQ68" s="1">
        <v>0</v>
      </c>
    </row>
    <row r="69" spans="9:51" ht="14.25">
      <c r="I69" s="22"/>
      <c r="J69" s="22"/>
      <c r="K69" s="21"/>
      <c r="L69" s="21"/>
      <c r="M69" s="19"/>
      <c r="N69" s="19"/>
    </row>
    <row r="70" spans="9:51" ht="14.25">
      <c r="I70" s="19"/>
      <c r="J70" s="19"/>
      <c r="K70" s="23"/>
      <c r="L70" s="23"/>
      <c r="M70" s="21"/>
      <c r="N70" s="21"/>
      <c r="AT70" s="1">
        <v>0</v>
      </c>
    </row>
    <row r="71" spans="9:51" ht="14.25">
      <c r="I71" s="19"/>
      <c r="J71" s="19"/>
      <c r="K71" s="22"/>
      <c r="L71" s="22"/>
      <c r="M71" s="23"/>
      <c r="N71" s="22"/>
      <c r="AS71" s="1">
        <v>0</v>
      </c>
      <c r="AT71" s="1">
        <v>0</v>
      </c>
      <c r="AV71" s="1">
        <v>0</v>
      </c>
      <c r="AX71" s="1">
        <v>0</v>
      </c>
    </row>
    <row r="72" spans="9:51" ht="14.25">
      <c r="I72" s="21"/>
      <c r="J72" s="21"/>
      <c r="K72" s="19"/>
      <c r="L72" s="19"/>
      <c r="M72" s="22"/>
      <c r="N72" s="22"/>
      <c r="AS72" s="1">
        <v>0</v>
      </c>
      <c r="AU72" s="1">
        <v>0</v>
      </c>
      <c r="AW72" s="1">
        <v>0</v>
      </c>
    </row>
    <row r="73" spans="9:51" ht="14.25">
      <c r="I73" s="23"/>
      <c r="J73" s="23"/>
      <c r="K73" s="19"/>
      <c r="L73" s="19"/>
      <c r="M73" s="19"/>
      <c r="N73" s="19"/>
    </row>
    <row r="74" spans="9:51" ht="14.25">
      <c r="I74" s="22"/>
      <c r="J74" s="22"/>
      <c r="K74" s="21"/>
      <c r="L74" s="21"/>
      <c r="M74" s="19"/>
      <c r="N74" s="19"/>
    </row>
    <row r="75" spans="9:51" ht="14.25">
      <c r="I75" s="19"/>
      <c r="J75" s="19"/>
      <c r="K75" s="22"/>
      <c r="L75" s="22"/>
      <c r="M75" s="21"/>
    </row>
    <row r="76" spans="9:51" ht="14.25">
      <c r="I76" s="19"/>
      <c r="J76" s="19"/>
      <c r="K76" s="22"/>
      <c r="L76" s="22"/>
      <c r="M76" s="22"/>
    </row>
    <row r="77" spans="9:51" ht="14.25">
      <c r="I77" s="21"/>
      <c r="J77" s="21"/>
      <c r="K77" s="19"/>
      <c r="L77" s="19"/>
      <c r="M77" s="22"/>
    </row>
    <row r="78" spans="9:51" ht="14.25">
      <c r="I78" s="22"/>
      <c r="J78" s="22"/>
      <c r="K78" s="19"/>
      <c r="L78" s="19"/>
      <c r="M78" s="19"/>
    </row>
    <row r="79" spans="9:51" ht="14.25">
      <c r="I79" s="22"/>
      <c r="J79" s="22"/>
      <c r="M79" s="19"/>
      <c r="AY79" s="1">
        <v>0</v>
      </c>
    </row>
    <row r="80" spans="9:51">
      <c r="I80" s="19"/>
      <c r="J80" s="19"/>
    </row>
    <row r="81" spans="9:10">
      <c r="I81" s="19"/>
      <c r="J81" s="19"/>
    </row>
    <row r="100" spans="30:33">
      <c r="AG100" s="1">
        <v>0</v>
      </c>
    </row>
    <row r="101" spans="30:33">
      <c r="AG101" s="1">
        <v>0</v>
      </c>
    </row>
    <row r="107" spans="30:33">
      <c r="AD107" s="1">
        <v>0</v>
      </c>
      <c r="AE107" s="1">
        <v>0</v>
      </c>
      <c r="AF107" s="1">
        <v>0</v>
      </c>
    </row>
    <row r="108" spans="30:33">
      <c r="AD108" s="1">
        <v>0</v>
      </c>
      <c r="AE108" s="1">
        <v>0</v>
      </c>
      <c r="AF108" s="1">
        <v>0</v>
      </c>
    </row>
  </sheetData>
  <mergeCells count="10">
    <mergeCell ref="A1:J1"/>
    <mergeCell ref="V47:W47"/>
    <mergeCell ref="R46:S46"/>
    <mergeCell ref="V46:W46"/>
    <mergeCell ref="BG3:BH3"/>
    <mergeCell ref="W30:X30"/>
    <mergeCell ref="U30:V30"/>
    <mergeCell ref="R47:S47"/>
    <mergeCell ref="Q30:R30"/>
    <mergeCell ref="Q31:R31"/>
  </mergeCells>
  <phoneticPr fontId="12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05" t="s">
        <v>72</v>
      </c>
      <c r="C1" s="205"/>
      <c r="D1" s="205"/>
      <c r="E1" s="205"/>
      <c r="F1" s="205"/>
      <c r="G1" s="205"/>
      <c r="H1" s="205"/>
      <c r="I1" s="205"/>
      <c r="J1" s="20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83" t="s">
        <v>0</v>
      </c>
      <c r="E3" s="26"/>
      <c r="F3" s="83" t="s">
        <v>1</v>
      </c>
      <c r="G3" s="26"/>
      <c r="H3" s="83" t="s">
        <v>2</v>
      </c>
      <c r="I3" s="26"/>
      <c r="J3" s="111" t="s">
        <v>9</v>
      </c>
      <c r="K3" s="1"/>
      <c r="L3" s="1"/>
      <c r="Z3" s="1"/>
      <c r="AA3" s="3"/>
      <c r="AB3" s="25"/>
      <c r="AC3" s="83" t="s">
        <v>0</v>
      </c>
      <c r="AD3" s="26"/>
      <c r="AE3" s="83" t="s">
        <v>1</v>
      </c>
      <c r="AF3" s="26"/>
      <c r="AG3" s="83" t="s">
        <v>2</v>
      </c>
      <c r="AH3" s="26"/>
      <c r="AI3" s="83" t="s">
        <v>3</v>
      </c>
      <c r="AJ3" s="26"/>
      <c r="AK3" s="83" t="s">
        <v>4</v>
      </c>
      <c r="AL3" s="26"/>
      <c r="AM3" s="83" t="s">
        <v>5</v>
      </c>
      <c r="AN3" s="26"/>
      <c r="AO3" s="83" t="s">
        <v>6</v>
      </c>
      <c r="AP3" s="26"/>
      <c r="AQ3" s="83" t="s">
        <v>7</v>
      </c>
      <c r="AR3" s="26"/>
      <c r="AS3" s="83" t="s">
        <v>8</v>
      </c>
      <c r="AT3" s="26"/>
      <c r="AU3" s="83" t="s">
        <v>39</v>
      </c>
      <c r="AV3" s="26"/>
      <c r="AW3" s="83" t="s">
        <v>40</v>
      </c>
      <c r="AX3" s="26"/>
      <c r="AY3" s="83" t="s">
        <v>41</v>
      </c>
      <c r="AZ3" s="31"/>
    </row>
    <row r="4" spans="1:52">
      <c r="A4" s="1"/>
      <c r="B4" s="5"/>
      <c r="C4" s="6"/>
      <c r="D4" s="84" t="s">
        <v>42</v>
      </c>
      <c r="E4" s="85" t="s">
        <v>43</v>
      </c>
      <c r="F4" s="86" t="s">
        <v>42</v>
      </c>
      <c r="G4" s="84" t="s">
        <v>43</v>
      </c>
      <c r="H4" s="85" t="s">
        <v>42</v>
      </c>
      <c r="I4" s="97" t="s">
        <v>43</v>
      </c>
      <c r="J4" s="112"/>
      <c r="K4" s="1"/>
      <c r="L4" s="1"/>
      <c r="Z4" s="1"/>
      <c r="AA4" s="5"/>
      <c r="AB4" s="27"/>
      <c r="AC4" s="84" t="s">
        <v>42</v>
      </c>
      <c r="AD4" s="85" t="s">
        <v>43</v>
      </c>
      <c r="AE4" s="86" t="s">
        <v>42</v>
      </c>
      <c r="AF4" s="84" t="s">
        <v>43</v>
      </c>
      <c r="AG4" s="85" t="s">
        <v>42</v>
      </c>
      <c r="AH4" s="97" t="s">
        <v>43</v>
      </c>
      <c r="AI4" s="84" t="s">
        <v>42</v>
      </c>
      <c r="AJ4" s="85" t="s">
        <v>43</v>
      </c>
      <c r="AK4" s="85" t="s">
        <v>42</v>
      </c>
      <c r="AL4" s="97" t="s">
        <v>43</v>
      </c>
      <c r="AM4" s="84" t="s">
        <v>42</v>
      </c>
      <c r="AN4" s="85" t="s">
        <v>43</v>
      </c>
      <c r="AO4" s="85" t="s">
        <v>42</v>
      </c>
      <c r="AP4" s="96" t="s">
        <v>43</v>
      </c>
      <c r="AQ4" s="86" t="s">
        <v>42</v>
      </c>
      <c r="AR4" s="84" t="s">
        <v>43</v>
      </c>
      <c r="AS4" s="85" t="s">
        <v>42</v>
      </c>
      <c r="AT4" s="97" t="s">
        <v>43</v>
      </c>
      <c r="AU4" s="86" t="s">
        <v>42</v>
      </c>
      <c r="AV4" s="85" t="s">
        <v>43</v>
      </c>
      <c r="AW4" s="86" t="s">
        <v>42</v>
      </c>
      <c r="AX4" s="84" t="s">
        <v>43</v>
      </c>
      <c r="AY4" s="85" t="s">
        <v>42</v>
      </c>
      <c r="AZ4" s="96" t="s">
        <v>43</v>
      </c>
    </row>
    <row r="5" spans="1:52" ht="14.25">
      <c r="A5" s="1"/>
      <c r="B5" s="32"/>
      <c r="C5" s="90" t="s">
        <v>44</v>
      </c>
      <c r="D5" s="33"/>
      <c r="E5" s="34"/>
      <c r="F5" s="33"/>
      <c r="G5" s="34"/>
      <c r="H5" s="34"/>
      <c r="I5" s="55"/>
      <c r="J5" s="113"/>
      <c r="Z5" s="1"/>
      <c r="AA5" s="32"/>
      <c r="AB5" s="90" t="s">
        <v>44</v>
      </c>
      <c r="AC5" s="33"/>
      <c r="AD5" s="34"/>
      <c r="AE5" s="33"/>
      <c r="AF5" s="34"/>
      <c r="AG5" s="34"/>
      <c r="AH5" s="48"/>
      <c r="AI5" s="33"/>
      <c r="AJ5" s="34"/>
      <c r="AK5" s="34"/>
      <c r="AL5" s="48"/>
      <c r="AM5" s="33"/>
      <c r="AN5" s="34"/>
      <c r="AO5" s="34"/>
      <c r="AP5" s="48"/>
      <c r="AQ5" s="33"/>
      <c r="AR5" s="34"/>
      <c r="AS5" s="34"/>
      <c r="AT5" s="55"/>
      <c r="AU5" s="33"/>
      <c r="AV5" s="34"/>
      <c r="AW5" s="33"/>
      <c r="AX5" s="34"/>
      <c r="AY5" s="34"/>
      <c r="AZ5" s="48"/>
    </row>
    <row r="6" spans="1:52" ht="14.25">
      <c r="A6" s="1"/>
      <c r="B6" s="32"/>
      <c r="C6" s="88" t="s">
        <v>45</v>
      </c>
      <c r="D6" s="35" t="s">
        <v>10</v>
      </c>
      <c r="E6" s="35" t="s">
        <v>10</v>
      </c>
      <c r="F6" s="35" t="s">
        <v>10</v>
      </c>
      <c r="G6" s="35" t="s">
        <v>10</v>
      </c>
      <c r="H6" s="35" t="s">
        <v>10</v>
      </c>
      <c r="I6" s="35" t="s">
        <v>10</v>
      </c>
      <c r="J6" s="114"/>
      <c r="Z6" s="1"/>
      <c r="AA6" s="32"/>
      <c r="AB6" s="88" t="s">
        <v>45</v>
      </c>
      <c r="AC6" s="35" t="s">
        <v>10</v>
      </c>
      <c r="AD6" s="35" t="s">
        <v>10</v>
      </c>
      <c r="AE6" s="35" t="s">
        <v>10</v>
      </c>
      <c r="AF6" s="35" t="s">
        <v>10</v>
      </c>
      <c r="AG6" s="35" t="s">
        <v>10</v>
      </c>
      <c r="AH6" s="35" t="s">
        <v>10</v>
      </c>
      <c r="AI6" s="35" t="s">
        <v>10</v>
      </c>
      <c r="AJ6" s="35" t="s">
        <v>10</v>
      </c>
      <c r="AK6" s="35" t="s">
        <v>10</v>
      </c>
      <c r="AL6" s="35" t="s">
        <v>10</v>
      </c>
      <c r="AM6" s="35" t="s">
        <v>10</v>
      </c>
      <c r="AN6" s="35" t="s">
        <v>10</v>
      </c>
      <c r="AO6" s="35" t="s">
        <v>10</v>
      </c>
      <c r="AP6" s="35" t="s">
        <v>10</v>
      </c>
      <c r="AQ6" s="35" t="s">
        <v>10</v>
      </c>
      <c r="AR6" s="35" t="s">
        <v>10</v>
      </c>
      <c r="AS6" s="35" t="s">
        <v>10</v>
      </c>
      <c r="AT6" s="35" t="s">
        <v>10</v>
      </c>
      <c r="AU6" s="35" t="s">
        <v>10</v>
      </c>
      <c r="AV6" s="35" t="s">
        <v>10</v>
      </c>
      <c r="AW6" s="35" t="s">
        <v>10</v>
      </c>
      <c r="AX6" s="35" t="s">
        <v>10</v>
      </c>
      <c r="AY6" s="35" t="s">
        <v>10</v>
      </c>
      <c r="AZ6" s="38" t="s">
        <v>10</v>
      </c>
    </row>
    <row r="7" spans="1:52" ht="14.25">
      <c r="A7" s="1"/>
      <c r="B7" s="36" t="s">
        <v>49</v>
      </c>
      <c r="C7" s="91" t="s">
        <v>47</v>
      </c>
      <c r="D7" s="107" t="s">
        <v>10</v>
      </c>
      <c r="E7" s="107" t="s">
        <v>10</v>
      </c>
      <c r="F7" s="107" t="s">
        <v>10</v>
      </c>
      <c r="G7" s="107" t="s">
        <v>10</v>
      </c>
      <c r="H7" s="107" t="s">
        <v>10</v>
      </c>
      <c r="I7" s="107" t="s">
        <v>10</v>
      </c>
      <c r="J7" s="115"/>
      <c r="Z7" s="1"/>
      <c r="AA7" s="36" t="s">
        <v>49</v>
      </c>
      <c r="AB7" s="91" t="s">
        <v>47</v>
      </c>
      <c r="AC7" s="107" t="s">
        <v>10</v>
      </c>
      <c r="AD7" s="107" t="s">
        <v>10</v>
      </c>
      <c r="AE7" s="107" t="s">
        <v>10</v>
      </c>
      <c r="AF7" s="107" t="s">
        <v>10</v>
      </c>
      <c r="AG7" s="107" t="s">
        <v>10</v>
      </c>
      <c r="AH7" s="107" t="s">
        <v>10</v>
      </c>
      <c r="AI7" s="107" t="s">
        <v>10</v>
      </c>
      <c r="AJ7" s="107" t="s">
        <v>10</v>
      </c>
      <c r="AK7" s="107" t="s">
        <v>10</v>
      </c>
      <c r="AL7" s="107" t="s">
        <v>10</v>
      </c>
      <c r="AM7" s="107" t="s">
        <v>10</v>
      </c>
      <c r="AN7" s="107" t="s">
        <v>10</v>
      </c>
      <c r="AO7" s="107" t="s">
        <v>10</v>
      </c>
      <c r="AP7" s="107" t="s">
        <v>10</v>
      </c>
      <c r="AQ7" s="107" t="s">
        <v>10</v>
      </c>
      <c r="AR7" s="107" t="s">
        <v>10</v>
      </c>
      <c r="AS7" s="107" t="s">
        <v>10</v>
      </c>
      <c r="AT7" s="107" t="s">
        <v>10</v>
      </c>
      <c r="AU7" s="107" t="s">
        <v>10</v>
      </c>
      <c r="AV7" s="107" t="s">
        <v>10</v>
      </c>
      <c r="AW7" s="107" t="s">
        <v>10</v>
      </c>
      <c r="AX7" s="107" t="s">
        <v>10</v>
      </c>
      <c r="AY7" s="107" t="s">
        <v>10</v>
      </c>
      <c r="AZ7" s="39" t="s">
        <v>10</v>
      </c>
    </row>
    <row r="8" spans="1:52">
      <c r="A8" s="1"/>
      <c r="B8" s="32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13"/>
      <c r="Z8" s="1"/>
      <c r="AA8" s="32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0" t="s">
        <v>10</v>
      </c>
    </row>
    <row r="9" spans="1:52">
      <c r="A9" s="1"/>
      <c r="B9" s="37"/>
      <c r="C9" s="13" t="s">
        <v>12</v>
      </c>
      <c r="D9" s="106" t="s">
        <v>10</v>
      </c>
      <c r="E9" s="106" t="s">
        <v>10</v>
      </c>
      <c r="F9" s="106" t="s">
        <v>10</v>
      </c>
      <c r="G9" s="106" t="s">
        <v>10</v>
      </c>
      <c r="H9" s="106" t="s">
        <v>10</v>
      </c>
      <c r="I9" s="106" t="s">
        <v>10</v>
      </c>
      <c r="J9" s="115"/>
      <c r="Z9" s="1"/>
      <c r="AA9" s="37"/>
      <c r="AB9" s="13" t="s">
        <v>12</v>
      </c>
      <c r="AC9" s="106" t="s">
        <v>10</v>
      </c>
      <c r="AD9" s="106" t="s">
        <v>10</v>
      </c>
      <c r="AE9" s="106" t="s">
        <v>10</v>
      </c>
      <c r="AF9" s="106" t="s">
        <v>10</v>
      </c>
      <c r="AG9" s="106" t="s">
        <v>10</v>
      </c>
      <c r="AH9" s="106" t="s">
        <v>10</v>
      </c>
      <c r="AI9" s="106" t="s">
        <v>10</v>
      </c>
      <c r="AJ9" s="106" t="s">
        <v>10</v>
      </c>
      <c r="AK9" s="106" t="s">
        <v>10</v>
      </c>
      <c r="AL9" s="106" t="s">
        <v>10</v>
      </c>
      <c r="AM9" s="106" t="s">
        <v>10</v>
      </c>
      <c r="AN9" s="106" t="s">
        <v>10</v>
      </c>
      <c r="AO9" s="106" t="s">
        <v>10</v>
      </c>
      <c r="AP9" s="106" t="s">
        <v>10</v>
      </c>
      <c r="AQ9" s="106" t="s">
        <v>10</v>
      </c>
      <c r="AR9" s="106" t="s">
        <v>10</v>
      </c>
      <c r="AS9" s="106" t="s">
        <v>10</v>
      </c>
      <c r="AT9" s="106" t="s">
        <v>10</v>
      </c>
      <c r="AU9" s="106" t="s">
        <v>10</v>
      </c>
      <c r="AV9" s="106" t="s">
        <v>10</v>
      </c>
      <c r="AW9" s="106" t="s">
        <v>10</v>
      </c>
      <c r="AX9" s="106" t="s">
        <v>10</v>
      </c>
      <c r="AY9" s="106" t="s">
        <v>10</v>
      </c>
      <c r="AZ9" s="41" t="s">
        <v>10</v>
      </c>
    </row>
    <row r="10" spans="1:52" ht="14.25">
      <c r="A10" s="1"/>
      <c r="B10" s="32"/>
      <c r="C10" s="90" t="s">
        <v>44</v>
      </c>
      <c r="D10" s="33"/>
      <c r="E10" s="34"/>
      <c r="F10" s="33"/>
      <c r="G10" s="34"/>
      <c r="H10" s="34"/>
      <c r="I10" s="55"/>
      <c r="J10" s="1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2"/>
      <c r="AB10" s="90" t="s">
        <v>44</v>
      </c>
      <c r="AC10" s="33"/>
      <c r="AD10" s="34"/>
      <c r="AE10" s="33"/>
      <c r="AF10" s="34"/>
      <c r="AG10" s="34"/>
      <c r="AH10" s="48"/>
      <c r="AI10" s="33"/>
      <c r="AJ10" s="34"/>
      <c r="AK10" s="34"/>
      <c r="AL10" s="48"/>
      <c r="AM10" s="33"/>
      <c r="AN10" s="34"/>
      <c r="AO10" s="34"/>
      <c r="AP10" s="48"/>
      <c r="AQ10" s="33"/>
      <c r="AR10" s="34"/>
      <c r="AS10" s="34"/>
      <c r="AT10" s="55"/>
      <c r="AU10" s="33"/>
      <c r="AV10" s="34"/>
      <c r="AW10" s="33"/>
      <c r="AX10" s="34"/>
      <c r="AY10" s="34"/>
      <c r="AZ10" s="48"/>
    </row>
    <row r="11" spans="1:52" ht="14.25">
      <c r="A11" s="1"/>
      <c r="B11" s="32"/>
      <c r="C11" s="88" t="s">
        <v>45</v>
      </c>
      <c r="D11" s="35">
        <v>26.1</v>
      </c>
      <c r="E11" s="38">
        <v>23.8</v>
      </c>
      <c r="F11" s="35">
        <v>36.1</v>
      </c>
      <c r="G11" s="38">
        <v>30.3</v>
      </c>
      <c r="H11" s="38">
        <v>46.3</v>
      </c>
      <c r="I11" s="56">
        <v>36.799999999999997</v>
      </c>
      <c r="J11" s="1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2"/>
      <c r="AB11" s="88" t="s">
        <v>45</v>
      </c>
      <c r="AC11" s="35">
        <v>26.1</v>
      </c>
      <c r="AD11" s="38">
        <v>23.8</v>
      </c>
      <c r="AE11" s="35">
        <v>36.1</v>
      </c>
      <c r="AF11" s="38">
        <v>30.3</v>
      </c>
      <c r="AG11" s="38">
        <v>46.3</v>
      </c>
      <c r="AH11" s="49">
        <v>36.799999999999997</v>
      </c>
      <c r="AI11" s="35">
        <v>54.6</v>
      </c>
      <c r="AJ11" s="38">
        <v>42.3</v>
      </c>
      <c r="AK11" s="38">
        <v>61.2</v>
      </c>
      <c r="AL11" s="49">
        <v>47.7</v>
      </c>
      <c r="AM11" s="35">
        <v>65.599999999999994</v>
      </c>
      <c r="AN11" s="38">
        <v>51.8</v>
      </c>
      <c r="AO11" s="38">
        <v>68.3</v>
      </c>
      <c r="AP11" s="49">
        <v>53.9</v>
      </c>
      <c r="AQ11" s="35">
        <v>72.2</v>
      </c>
      <c r="AR11" s="38">
        <v>56.5</v>
      </c>
      <c r="AS11" s="38">
        <v>80.5</v>
      </c>
      <c r="AT11" s="56">
        <v>60.9</v>
      </c>
      <c r="AU11" s="35">
        <v>89</v>
      </c>
      <c r="AV11" s="38">
        <v>65.900000000000006</v>
      </c>
      <c r="AW11" s="35">
        <v>94.6</v>
      </c>
      <c r="AX11" s="38">
        <v>69.599999999999994</v>
      </c>
      <c r="AY11" s="38">
        <v>98.6</v>
      </c>
      <c r="AZ11" s="49">
        <v>72.599999999999994</v>
      </c>
    </row>
    <row r="12" spans="1:52" ht="14.25">
      <c r="A12" s="1"/>
      <c r="B12" s="36" t="s">
        <v>13</v>
      </c>
      <c r="C12" s="91" t="s">
        <v>47</v>
      </c>
      <c r="D12" s="107">
        <v>26.5</v>
      </c>
      <c r="E12" s="39">
        <v>23.9</v>
      </c>
      <c r="F12" s="107">
        <v>35.5</v>
      </c>
      <c r="G12" s="39">
        <v>29.6</v>
      </c>
      <c r="H12" s="39">
        <v>44.8</v>
      </c>
      <c r="I12" s="57">
        <v>35.4</v>
      </c>
      <c r="J12" s="11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6" t="s">
        <v>13</v>
      </c>
      <c r="AB12" s="91" t="s">
        <v>47</v>
      </c>
      <c r="AC12" s="107">
        <v>26.5</v>
      </c>
      <c r="AD12" s="39">
        <v>23.9</v>
      </c>
      <c r="AE12" s="107">
        <v>35.5</v>
      </c>
      <c r="AF12" s="39">
        <v>29.6</v>
      </c>
      <c r="AG12" s="39">
        <v>44.8</v>
      </c>
      <c r="AH12" s="108">
        <v>35.4</v>
      </c>
      <c r="AI12" s="107">
        <v>53.3</v>
      </c>
      <c r="AJ12" s="39">
        <v>40.4</v>
      </c>
      <c r="AK12" s="39">
        <v>60.1</v>
      </c>
      <c r="AL12" s="108">
        <v>44.6</v>
      </c>
      <c r="AM12" s="107">
        <v>64.8</v>
      </c>
      <c r="AN12" s="39">
        <v>47.7</v>
      </c>
      <c r="AO12" s="39">
        <v>68.400000000000006</v>
      </c>
      <c r="AP12" s="108">
        <v>50.1</v>
      </c>
      <c r="AQ12" s="107">
        <v>72.2</v>
      </c>
      <c r="AR12" s="39">
        <v>52.8</v>
      </c>
      <c r="AS12" s="39">
        <v>79.099999999999994</v>
      </c>
      <c r="AT12" s="57">
        <v>56.4</v>
      </c>
      <c r="AU12" s="107">
        <v>86.6</v>
      </c>
      <c r="AV12" s="39">
        <v>60.6</v>
      </c>
      <c r="AW12" s="107">
        <v>92.4</v>
      </c>
      <c r="AX12" s="39">
        <v>64.2</v>
      </c>
      <c r="AY12" s="39">
        <v>96.2</v>
      </c>
      <c r="AZ12" s="108">
        <v>67.5</v>
      </c>
    </row>
    <row r="13" spans="1:52">
      <c r="A13" s="1"/>
      <c r="B13" s="32"/>
      <c r="C13" s="10" t="s">
        <v>11</v>
      </c>
      <c r="D13" s="11">
        <f t="shared" ref="D13:I13" si="0">ROUND(D10/D11*100,0)</f>
        <v>0</v>
      </c>
      <c r="E13" s="40">
        <f t="shared" si="0"/>
        <v>0</v>
      </c>
      <c r="F13" s="40">
        <f t="shared" si="0"/>
        <v>0</v>
      </c>
      <c r="G13" s="40">
        <f t="shared" si="0"/>
        <v>0</v>
      </c>
      <c r="H13" s="40">
        <f t="shared" si="0"/>
        <v>0</v>
      </c>
      <c r="I13" s="11">
        <f t="shared" si="0"/>
        <v>0</v>
      </c>
      <c r="J13" s="11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2"/>
      <c r="AB13" s="10" t="s">
        <v>11</v>
      </c>
      <c r="AC13" s="11">
        <f>ROUND(AC10/AC11*100,0)</f>
        <v>0</v>
      </c>
      <c r="AD13" s="40">
        <f t="shared" ref="AD13:AZ13" si="1">ROUND(AD10/AD11*100,0)</f>
        <v>0</v>
      </c>
      <c r="AE13" s="40">
        <f t="shared" si="1"/>
        <v>0</v>
      </c>
      <c r="AF13" s="40">
        <f t="shared" si="1"/>
        <v>0</v>
      </c>
      <c r="AG13" s="40">
        <f t="shared" si="1"/>
        <v>0</v>
      </c>
      <c r="AH13" s="40">
        <f t="shared" si="1"/>
        <v>0</v>
      </c>
      <c r="AI13" s="40">
        <f t="shared" si="1"/>
        <v>0</v>
      </c>
      <c r="AJ13" s="40">
        <f t="shared" si="1"/>
        <v>0</v>
      </c>
      <c r="AK13" s="40">
        <f t="shared" si="1"/>
        <v>0</v>
      </c>
      <c r="AL13" s="40">
        <f t="shared" si="1"/>
        <v>0</v>
      </c>
      <c r="AM13" s="40">
        <f t="shared" si="1"/>
        <v>0</v>
      </c>
      <c r="AN13" s="40">
        <f t="shared" si="1"/>
        <v>0</v>
      </c>
      <c r="AO13" s="40">
        <f t="shared" si="1"/>
        <v>0</v>
      </c>
      <c r="AP13" s="40">
        <f t="shared" si="1"/>
        <v>0</v>
      </c>
      <c r="AQ13" s="40">
        <f t="shared" si="1"/>
        <v>0</v>
      </c>
      <c r="AR13" s="40">
        <f t="shared" si="1"/>
        <v>0</v>
      </c>
      <c r="AS13" s="40">
        <f t="shared" si="1"/>
        <v>0</v>
      </c>
      <c r="AT13" s="40">
        <f t="shared" si="1"/>
        <v>0</v>
      </c>
      <c r="AU13" s="40">
        <f t="shared" si="1"/>
        <v>0</v>
      </c>
      <c r="AV13" s="40">
        <f t="shared" si="1"/>
        <v>0</v>
      </c>
      <c r="AW13" s="40">
        <f t="shared" si="1"/>
        <v>0</v>
      </c>
      <c r="AX13" s="40">
        <f t="shared" si="1"/>
        <v>0</v>
      </c>
      <c r="AY13" s="40">
        <f t="shared" si="1"/>
        <v>0</v>
      </c>
      <c r="AZ13" s="40">
        <f t="shared" si="1"/>
        <v>0</v>
      </c>
    </row>
    <row r="14" spans="1:52">
      <c r="A14" s="1"/>
      <c r="B14" s="37"/>
      <c r="C14" s="13" t="s">
        <v>12</v>
      </c>
      <c r="D14" s="106">
        <f t="shared" ref="D14:I14" si="2">ROUND(D10/D12*100,0)</f>
        <v>0</v>
      </c>
      <c r="E14" s="41">
        <f t="shared" si="2"/>
        <v>0</v>
      </c>
      <c r="F14" s="41">
        <f t="shared" si="2"/>
        <v>0</v>
      </c>
      <c r="G14" s="41">
        <f t="shared" si="2"/>
        <v>0</v>
      </c>
      <c r="H14" s="41">
        <f t="shared" si="2"/>
        <v>0</v>
      </c>
      <c r="I14" s="106">
        <f t="shared" si="2"/>
        <v>0</v>
      </c>
      <c r="J14" s="11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7"/>
      <c r="AB14" s="13" t="s">
        <v>12</v>
      </c>
      <c r="AC14" s="106">
        <f t="shared" ref="AC14:AZ14" si="3">ROUND(AC10/AC12*100,0)</f>
        <v>0</v>
      </c>
      <c r="AD14" s="41">
        <f t="shared" si="3"/>
        <v>0</v>
      </c>
      <c r="AE14" s="41">
        <f t="shared" si="3"/>
        <v>0</v>
      </c>
      <c r="AF14" s="41">
        <f t="shared" si="3"/>
        <v>0</v>
      </c>
      <c r="AG14" s="41">
        <f t="shared" si="3"/>
        <v>0</v>
      </c>
      <c r="AH14" s="41">
        <f t="shared" si="3"/>
        <v>0</v>
      </c>
      <c r="AI14" s="41">
        <f t="shared" si="3"/>
        <v>0</v>
      </c>
      <c r="AJ14" s="41">
        <f t="shared" si="3"/>
        <v>0</v>
      </c>
      <c r="AK14" s="41">
        <f t="shared" si="3"/>
        <v>0</v>
      </c>
      <c r="AL14" s="41">
        <f t="shared" si="3"/>
        <v>0</v>
      </c>
      <c r="AM14" s="41">
        <f t="shared" si="3"/>
        <v>0</v>
      </c>
      <c r="AN14" s="41">
        <f t="shared" si="3"/>
        <v>0</v>
      </c>
      <c r="AO14" s="41">
        <f t="shared" si="3"/>
        <v>0</v>
      </c>
      <c r="AP14" s="41">
        <f t="shared" si="3"/>
        <v>0</v>
      </c>
      <c r="AQ14" s="41">
        <f t="shared" si="3"/>
        <v>0</v>
      </c>
      <c r="AR14" s="41">
        <f t="shared" si="3"/>
        <v>0</v>
      </c>
      <c r="AS14" s="41">
        <f t="shared" si="3"/>
        <v>0</v>
      </c>
      <c r="AT14" s="41">
        <f t="shared" si="3"/>
        <v>0</v>
      </c>
      <c r="AU14" s="41">
        <f t="shared" si="3"/>
        <v>0</v>
      </c>
      <c r="AV14" s="41">
        <f t="shared" si="3"/>
        <v>0</v>
      </c>
      <c r="AW14" s="41">
        <f t="shared" si="3"/>
        <v>0</v>
      </c>
      <c r="AX14" s="41">
        <f t="shared" si="3"/>
        <v>0</v>
      </c>
      <c r="AY14" s="41">
        <f t="shared" si="3"/>
        <v>0</v>
      </c>
      <c r="AZ14" s="41">
        <f t="shared" si="3"/>
        <v>0</v>
      </c>
    </row>
    <row r="15" spans="1:52" ht="14.25">
      <c r="A15" s="1"/>
      <c r="B15" s="8"/>
      <c r="C15" s="87" t="s">
        <v>44</v>
      </c>
      <c r="D15" s="42">
        <f t="shared" ref="D15:I15" si="4">ROUND((D5+D10)/2,1)</f>
        <v>0</v>
      </c>
      <c r="E15" s="42">
        <f t="shared" si="4"/>
        <v>0</v>
      </c>
      <c r="F15" s="42">
        <f t="shared" si="4"/>
        <v>0</v>
      </c>
      <c r="G15" s="42">
        <f t="shared" si="4"/>
        <v>0</v>
      </c>
      <c r="H15" s="42">
        <f t="shared" si="4"/>
        <v>0</v>
      </c>
      <c r="I15" s="42">
        <f t="shared" si="4"/>
        <v>0</v>
      </c>
      <c r="J15" s="11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87" t="s">
        <v>44</v>
      </c>
      <c r="AC15" s="52" t="str">
        <f>IF(ISERROR(AVERAGE(AC5,AC10)),"",AVERAGE(AC5,AC10))</f>
        <v/>
      </c>
      <c r="AD15" s="52" t="str">
        <f t="shared" ref="AD15:AZ15" si="5">IF(ISERROR(AVERAGE(AD5,AD10)),"",AVERAGE(AD5,AD10))</f>
        <v/>
      </c>
      <c r="AE15" s="52" t="str">
        <f t="shared" si="5"/>
        <v/>
      </c>
      <c r="AF15" s="52" t="str">
        <f t="shared" si="5"/>
        <v/>
      </c>
      <c r="AG15" s="52" t="str">
        <f t="shared" si="5"/>
        <v/>
      </c>
      <c r="AH15" s="52" t="str">
        <f t="shared" si="5"/>
        <v/>
      </c>
      <c r="AI15" s="52" t="str">
        <f t="shared" si="5"/>
        <v/>
      </c>
      <c r="AJ15" s="52" t="str">
        <f t="shared" si="5"/>
        <v/>
      </c>
      <c r="AK15" s="52" t="str">
        <f t="shared" si="5"/>
        <v/>
      </c>
      <c r="AL15" s="52" t="str">
        <f t="shared" si="5"/>
        <v/>
      </c>
      <c r="AM15" s="52" t="str">
        <f t="shared" si="5"/>
        <v/>
      </c>
      <c r="AN15" s="52" t="str">
        <f t="shared" si="5"/>
        <v/>
      </c>
      <c r="AO15" s="52" t="str">
        <f t="shared" si="5"/>
        <v/>
      </c>
      <c r="AP15" s="52" t="str">
        <f t="shared" si="5"/>
        <v/>
      </c>
      <c r="AQ15" s="52" t="str">
        <f t="shared" si="5"/>
        <v/>
      </c>
      <c r="AR15" s="52" t="str">
        <f t="shared" si="5"/>
        <v/>
      </c>
      <c r="AS15" s="52" t="str">
        <f t="shared" si="5"/>
        <v/>
      </c>
      <c r="AT15" s="52" t="str">
        <f t="shared" si="5"/>
        <v/>
      </c>
      <c r="AU15" s="52" t="str">
        <f t="shared" si="5"/>
        <v/>
      </c>
      <c r="AV15" s="52" t="str">
        <f t="shared" si="5"/>
        <v/>
      </c>
      <c r="AW15" s="52" t="str">
        <f t="shared" si="5"/>
        <v/>
      </c>
      <c r="AX15" s="52" t="str">
        <f t="shared" si="5"/>
        <v/>
      </c>
      <c r="AY15" s="52" t="str">
        <f t="shared" si="5"/>
        <v/>
      </c>
      <c r="AZ15" s="52" t="str">
        <f t="shared" si="5"/>
        <v/>
      </c>
    </row>
    <row r="16" spans="1:52" ht="14.25">
      <c r="A16" s="1"/>
      <c r="B16" s="8"/>
      <c r="C16" s="88" t="s">
        <v>45</v>
      </c>
      <c r="D16" s="43">
        <f t="shared" ref="D16:I17" si="6">D11</f>
        <v>26.1</v>
      </c>
      <c r="E16" s="43">
        <f t="shared" si="6"/>
        <v>23.8</v>
      </c>
      <c r="F16" s="43">
        <f t="shared" si="6"/>
        <v>36.1</v>
      </c>
      <c r="G16" s="43">
        <f t="shared" si="6"/>
        <v>30.3</v>
      </c>
      <c r="H16" s="43">
        <f t="shared" si="6"/>
        <v>46.3</v>
      </c>
      <c r="I16" s="43">
        <f t="shared" si="6"/>
        <v>36.799999999999997</v>
      </c>
      <c r="J16" s="1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88" t="s">
        <v>45</v>
      </c>
      <c r="AC16" s="43">
        <f>AC11</f>
        <v>26.1</v>
      </c>
      <c r="AD16" s="43">
        <f t="shared" ref="AD16:AZ17" si="7">AD11</f>
        <v>23.8</v>
      </c>
      <c r="AE16" s="43">
        <f t="shared" si="7"/>
        <v>36.1</v>
      </c>
      <c r="AF16" s="43">
        <f t="shared" si="7"/>
        <v>30.3</v>
      </c>
      <c r="AG16" s="43">
        <f t="shared" si="7"/>
        <v>46.3</v>
      </c>
      <c r="AH16" s="43">
        <f t="shared" si="7"/>
        <v>36.799999999999997</v>
      </c>
      <c r="AI16" s="43">
        <f t="shared" si="7"/>
        <v>54.6</v>
      </c>
      <c r="AJ16" s="43">
        <f t="shared" si="7"/>
        <v>42.3</v>
      </c>
      <c r="AK16" s="43">
        <f t="shared" si="7"/>
        <v>61.2</v>
      </c>
      <c r="AL16" s="43">
        <f t="shared" si="7"/>
        <v>47.7</v>
      </c>
      <c r="AM16" s="43">
        <f t="shared" si="7"/>
        <v>65.599999999999994</v>
      </c>
      <c r="AN16" s="43">
        <f t="shared" si="7"/>
        <v>51.8</v>
      </c>
      <c r="AO16" s="43">
        <f t="shared" si="7"/>
        <v>68.3</v>
      </c>
      <c r="AP16" s="43">
        <f t="shared" si="7"/>
        <v>53.9</v>
      </c>
      <c r="AQ16" s="43">
        <f t="shared" si="7"/>
        <v>72.2</v>
      </c>
      <c r="AR16" s="43">
        <f t="shared" si="7"/>
        <v>56.5</v>
      </c>
      <c r="AS16" s="43">
        <f t="shared" si="7"/>
        <v>80.5</v>
      </c>
      <c r="AT16" s="43">
        <f t="shared" si="7"/>
        <v>60.9</v>
      </c>
      <c r="AU16" s="43">
        <f t="shared" si="7"/>
        <v>89</v>
      </c>
      <c r="AV16" s="43">
        <f t="shared" si="7"/>
        <v>65.900000000000006</v>
      </c>
      <c r="AW16" s="43">
        <f t="shared" si="7"/>
        <v>94.6</v>
      </c>
      <c r="AX16" s="43">
        <f t="shared" si="7"/>
        <v>69.599999999999994</v>
      </c>
      <c r="AY16" s="43">
        <f t="shared" si="7"/>
        <v>98.6</v>
      </c>
      <c r="AZ16" s="58">
        <f t="shared" si="7"/>
        <v>72.599999999999994</v>
      </c>
    </row>
    <row r="17" spans="1:52" ht="14.25">
      <c r="A17" s="1"/>
      <c r="B17" s="8" t="s">
        <v>30</v>
      </c>
      <c r="C17" s="89" t="s">
        <v>47</v>
      </c>
      <c r="D17" s="44">
        <f t="shared" si="6"/>
        <v>26.5</v>
      </c>
      <c r="E17" s="44">
        <f t="shared" si="6"/>
        <v>23.9</v>
      </c>
      <c r="F17" s="44">
        <f t="shared" si="6"/>
        <v>35.5</v>
      </c>
      <c r="G17" s="44">
        <f t="shared" si="6"/>
        <v>29.6</v>
      </c>
      <c r="H17" s="44">
        <f t="shared" si="6"/>
        <v>44.8</v>
      </c>
      <c r="I17" s="44">
        <f t="shared" si="6"/>
        <v>35.4</v>
      </c>
      <c r="J17" s="11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89" t="s">
        <v>47</v>
      </c>
      <c r="AC17" s="44">
        <f>AC12</f>
        <v>26.5</v>
      </c>
      <c r="AD17" s="44">
        <f t="shared" si="7"/>
        <v>23.9</v>
      </c>
      <c r="AE17" s="44">
        <f t="shared" si="7"/>
        <v>35.5</v>
      </c>
      <c r="AF17" s="44">
        <f t="shared" si="7"/>
        <v>29.6</v>
      </c>
      <c r="AG17" s="44">
        <f t="shared" si="7"/>
        <v>44.8</v>
      </c>
      <c r="AH17" s="44">
        <f t="shared" si="7"/>
        <v>35.4</v>
      </c>
      <c r="AI17" s="44">
        <f t="shared" si="7"/>
        <v>53.3</v>
      </c>
      <c r="AJ17" s="44">
        <f t="shared" si="7"/>
        <v>40.4</v>
      </c>
      <c r="AK17" s="44">
        <f t="shared" si="7"/>
        <v>60.1</v>
      </c>
      <c r="AL17" s="44">
        <f t="shared" si="7"/>
        <v>44.6</v>
      </c>
      <c r="AM17" s="44">
        <f t="shared" si="7"/>
        <v>64.8</v>
      </c>
      <c r="AN17" s="44">
        <f t="shared" si="7"/>
        <v>47.7</v>
      </c>
      <c r="AO17" s="44">
        <f t="shared" si="7"/>
        <v>68.400000000000006</v>
      </c>
      <c r="AP17" s="44">
        <f t="shared" si="7"/>
        <v>50.1</v>
      </c>
      <c r="AQ17" s="44">
        <f t="shared" si="7"/>
        <v>72.2</v>
      </c>
      <c r="AR17" s="44">
        <f t="shared" si="7"/>
        <v>52.8</v>
      </c>
      <c r="AS17" s="44">
        <f t="shared" si="7"/>
        <v>79.099999999999994</v>
      </c>
      <c r="AT17" s="44">
        <f t="shared" si="7"/>
        <v>56.4</v>
      </c>
      <c r="AU17" s="44">
        <f t="shared" si="7"/>
        <v>86.6</v>
      </c>
      <c r="AV17" s="44">
        <f t="shared" si="7"/>
        <v>60.6</v>
      </c>
      <c r="AW17" s="44">
        <f t="shared" si="7"/>
        <v>92.4</v>
      </c>
      <c r="AX17" s="44">
        <f t="shared" si="7"/>
        <v>64.2</v>
      </c>
      <c r="AY17" s="44">
        <f t="shared" si="7"/>
        <v>96.2</v>
      </c>
      <c r="AZ17" s="59">
        <f t="shared" si="7"/>
        <v>67.5</v>
      </c>
    </row>
    <row r="18" spans="1:52">
      <c r="A18" s="1"/>
      <c r="B18" s="8"/>
      <c r="C18" s="10" t="s">
        <v>11</v>
      </c>
      <c r="D18" s="45">
        <f t="shared" ref="D18:I18" si="8">ROUND(D15/D16*100,0)</f>
        <v>0</v>
      </c>
      <c r="E18" s="45">
        <f t="shared" si="8"/>
        <v>0</v>
      </c>
      <c r="F18" s="45">
        <f t="shared" si="8"/>
        <v>0</v>
      </c>
      <c r="G18" s="45">
        <f t="shared" si="8"/>
        <v>0</v>
      </c>
      <c r="H18" s="45">
        <f t="shared" si="8"/>
        <v>0</v>
      </c>
      <c r="I18" s="45">
        <f t="shared" si="8"/>
        <v>0</v>
      </c>
      <c r="J18" s="11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53" t="str">
        <f>IF(ISERROR(ROUND(AC15/AC16*100,0)),"",ROUND(AC15/AC16*100,0))</f>
        <v/>
      </c>
      <c r="AD18" s="53" t="str">
        <f t="shared" ref="AD18:AZ18" si="9">IF(ISERROR(ROUND(AD15/AD16*100,0)),"",ROUND(AD15/AD16*100,0))</f>
        <v/>
      </c>
      <c r="AE18" s="53" t="str">
        <f t="shared" si="9"/>
        <v/>
      </c>
      <c r="AF18" s="53" t="str">
        <f t="shared" si="9"/>
        <v/>
      </c>
      <c r="AG18" s="53" t="str">
        <f t="shared" si="9"/>
        <v/>
      </c>
      <c r="AH18" s="53" t="str">
        <f t="shared" si="9"/>
        <v/>
      </c>
      <c r="AI18" s="53" t="str">
        <f t="shared" si="9"/>
        <v/>
      </c>
      <c r="AJ18" s="53" t="str">
        <f t="shared" si="9"/>
        <v/>
      </c>
      <c r="AK18" s="53" t="str">
        <f t="shared" si="9"/>
        <v/>
      </c>
      <c r="AL18" s="53" t="str">
        <f t="shared" si="9"/>
        <v/>
      </c>
      <c r="AM18" s="53" t="str">
        <f t="shared" si="9"/>
        <v/>
      </c>
      <c r="AN18" s="53" t="str">
        <f t="shared" si="9"/>
        <v/>
      </c>
      <c r="AO18" s="53" t="str">
        <f t="shared" si="9"/>
        <v/>
      </c>
      <c r="AP18" s="53" t="str">
        <f t="shared" si="9"/>
        <v/>
      </c>
      <c r="AQ18" s="53" t="str">
        <f t="shared" si="9"/>
        <v/>
      </c>
      <c r="AR18" s="53" t="str">
        <f t="shared" si="9"/>
        <v/>
      </c>
      <c r="AS18" s="53" t="str">
        <f t="shared" si="9"/>
        <v/>
      </c>
      <c r="AT18" s="53" t="str">
        <f t="shared" si="9"/>
        <v/>
      </c>
      <c r="AU18" s="53" t="str">
        <f t="shared" si="9"/>
        <v/>
      </c>
      <c r="AV18" s="53" t="str">
        <f t="shared" si="9"/>
        <v/>
      </c>
      <c r="AW18" s="53" t="str">
        <f t="shared" si="9"/>
        <v/>
      </c>
      <c r="AX18" s="53" t="str">
        <f t="shared" si="9"/>
        <v/>
      </c>
      <c r="AY18" s="53" t="str">
        <f t="shared" si="9"/>
        <v/>
      </c>
      <c r="AZ18" s="53" t="str">
        <f t="shared" si="9"/>
        <v/>
      </c>
    </row>
    <row r="19" spans="1:52">
      <c r="A19" s="1"/>
      <c r="B19" s="12"/>
      <c r="C19" s="13" t="s">
        <v>12</v>
      </c>
      <c r="D19" s="46">
        <f t="shared" ref="D19:I19" si="10">ROUND(D15/D17*100,0)</f>
        <v>0</v>
      </c>
      <c r="E19" s="46">
        <f t="shared" si="10"/>
        <v>0</v>
      </c>
      <c r="F19" s="46">
        <f t="shared" si="10"/>
        <v>0</v>
      </c>
      <c r="G19" s="46">
        <f t="shared" si="10"/>
        <v>0</v>
      </c>
      <c r="H19" s="46">
        <f t="shared" si="10"/>
        <v>0</v>
      </c>
      <c r="I19" s="46">
        <f t="shared" si="10"/>
        <v>0</v>
      </c>
      <c r="J19" s="11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54" t="str">
        <f>IF(ISERROR(ROUND(AC15/AC17*100,0)),"",ROUND(AC15/AC17*100,0))</f>
        <v/>
      </c>
      <c r="AD19" s="54" t="str">
        <f t="shared" ref="AD19:AZ19" si="11">IF(ISERROR(ROUND(AD15/AD17*100,0)),"",ROUND(AD15/AD17*100,0))</f>
        <v/>
      </c>
      <c r="AE19" s="54" t="str">
        <f t="shared" si="11"/>
        <v/>
      </c>
      <c r="AF19" s="54" t="str">
        <f t="shared" si="11"/>
        <v/>
      </c>
      <c r="AG19" s="54" t="str">
        <f t="shared" si="11"/>
        <v/>
      </c>
      <c r="AH19" s="54" t="str">
        <f t="shared" si="11"/>
        <v/>
      </c>
      <c r="AI19" s="54" t="str">
        <f t="shared" si="11"/>
        <v/>
      </c>
      <c r="AJ19" s="54" t="str">
        <f t="shared" si="11"/>
        <v/>
      </c>
      <c r="AK19" s="54" t="str">
        <f t="shared" si="11"/>
        <v/>
      </c>
      <c r="AL19" s="54" t="str">
        <f t="shared" si="11"/>
        <v/>
      </c>
      <c r="AM19" s="54" t="str">
        <f t="shared" si="11"/>
        <v/>
      </c>
      <c r="AN19" s="54" t="str">
        <f t="shared" si="11"/>
        <v/>
      </c>
      <c r="AO19" s="54" t="str">
        <f t="shared" si="11"/>
        <v/>
      </c>
      <c r="AP19" s="54" t="str">
        <f t="shared" si="11"/>
        <v/>
      </c>
      <c r="AQ19" s="54" t="str">
        <f t="shared" si="11"/>
        <v/>
      </c>
      <c r="AR19" s="54" t="str">
        <f t="shared" si="11"/>
        <v/>
      </c>
      <c r="AS19" s="54" t="str">
        <f t="shared" si="11"/>
        <v/>
      </c>
      <c r="AT19" s="54" t="str">
        <f t="shared" si="11"/>
        <v/>
      </c>
      <c r="AU19" s="54" t="str">
        <f t="shared" si="11"/>
        <v/>
      </c>
      <c r="AV19" s="54" t="str">
        <f t="shared" si="11"/>
        <v/>
      </c>
      <c r="AW19" s="54" t="str">
        <f t="shared" si="11"/>
        <v/>
      </c>
      <c r="AX19" s="54" t="str">
        <f t="shared" si="11"/>
        <v/>
      </c>
      <c r="AY19" s="54" t="str">
        <f t="shared" si="11"/>
        <v/>
      </c>
      <c r="AZ19" s="54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03" t="s">
        <v>14</v>
      </c>
      <c r="O22" s="103" t="s">
        <v>15</v>
      </c>
      <c r="P22" s="103" t="s">
        <v>16</v>
      </c>
      <c r="Q22" s="103" t="s">
        <v>17</v>
      </c>
      <c r="R22" s="103" t="s">
        <v>18</v>
      </c>
      <c r="S22" s="103" t="s">
        <v>19</v>
      </c>
      <c r="T22" s="103" t="s">
        <v>20</v>
      </c>
      <c r="U22" s="103" t="s">
        <v>50</v>
      </c>
      <c r="V22" s="103" t="s">
        <v>51</v>
      </c>
      <c r="W22" s="103" t="s">
        <v>52</v>
      </c>
      <c r="X22" s="104" t="s">
        <v>53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2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2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2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70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71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19"/>
      <c r="Q28" s="119"/>
      <c r="R28" s="119"/>
      <c r="S28" s="119"/>
      <c r="T28" s="119"/>
      <c r="U28" s="119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1"/>
      <c r="Q29" s="51"/>
      <c r="R29" s="51"/>
      <c r="S29" s="51"/>
      <c r="T29" s="51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09" t="s">
        <v>33</v>
      </c>
      <c r="Q30" s="209"/>
      <c r="R30" s="6"/>
      <c r="S30" s="6"/>
      <c r="T30" s="6" t="s">
        <v>67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11" t="s">
        <v>34</v>
      </c>
      <c r="Q32" s="211"/>
      <c r="R32" s="6"/>
      <c r="S32" s="6"/>
      <c r="T32" s="6" t="s">
        <v>67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0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0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0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04"/>
      <c r="G45" s="204"/>
      <c r="H45" s="20"/>
      <c r="I45" s="204"/>
      <c r="J45" s="204"/>
      <c r="K45" s="204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04"/>
      <c r="G47" s="204"/>
      <c r="H47" s="20"/>
      <c r="I47" s="204"/>
      <c r="J47" s="204"/>
      <c r="K47" s="204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04"/>
      <c r="G49" s="204"/>
      <c r="H49" s="20"/>
      <c r="I49" s="204"/>
      <c r="J49" s="204"/>
      <c r="K49" s="204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04"/>
      <c r="G51" s="204"/>
      <c r="H51" s="20"/>
      <c r="I51" s="204"/>
      <c r="J51" s="204"/>
      <c r="K51" s="204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富有</vt:lpstr>
      <vt:lpstr>西条</vt:lpstr>
      <vt:lpstr>Sheet2</vt:lpstr>
      <vt:lpstr>Sheet1</vt:lpstr>
      <vt:lpstr>Sheet1!Print_Area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2023-08-02T05:39:33Z</cp:lastPrinted>
  <dcterms:created xsi:type="dcterms:W3CDTF">2019-05-14T09:21:45Z</dcterms:created>
  <dcterms:modified xsi:type="dcterms:W3CDTF">2024-10-25T01:51:34Z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