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pl-filezenra03\FZSRA\yamamototakumi\download\"/>
    </mc:Choice>
  </mc:AlternateContent>
  <xr:revisionPtr revIDLastSave="0" documentId="13_ncr:1_{B4206EDD-3472-4388-A51A-A2A185BCDA39}" xr6:coauthVersionLast="47" xr6:coauthVersionMax="47" xr10:uidLastSave="{00000000-0000-0000-0000-000000000000}"/>
  <bookViews>
    <workbookView xWindow="3915" yWindow="1380" windowWidth="21600" windowHeight="11385" tabRatio="549" xr2:uid="{00000000-000D-0000-FFFF-FFFF00000000}"/>
  </bookViews>
  <sheets>
    <sheet name="富有" sheetId="6853" r:id="rId1"/>
    <sheet name="西条【終了】" sheetId="6849" r:id="rId2"/>
    <sheet name="輝太郎【終了】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輝太郎【終了】!$A$1:$AA$50</definedName>
    <definedName name="_xlnm.Print_Area" localSheetId="1">西条【終了】!$A$1:$Z$36</definedName>
    <definedName name="_xlnm.Print_Area" localSheetId="0">富有!$A$1:$AE$35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8" i="6850" l="1"/>
  <c r="AV8" i="6850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BA21" i="6850"/>
  <c r="AD21" i="6850"/>
  <c r="AD22" i="6850"/>
  <c r="AM15" i="6849"/>
  <c r="AJ15" i="6849"/>
  <c r="AK15" i="6849"/>
  <c r="AL15" i="6849"/>
  <c r="AN15" i="6849"/>
  <c r="AO15" i="6849"/>
  <c r="AP15" i="6849"/>
  <c r="AQ15" i="6849"/>
  <c r="AR15" i="6849"/>
  <c r="AS15" i="6849"/>
  <c r="AT15" i="6849"/>
  <c r="AU15" i="6849"/>
  <c r="AV15" i="6849"/>
  <c r="AW15" i="6849"/>
  <c r="AX15" i="6849"/>
  <c r="AY15" i="6849"/>
  <c r="AZ15" i="6849"/>
  <c r="BA15" i="6849"/>
  <c r="BB15" i="6849"/>
  <c r="BC15" i="6849"/>
  <c r="BD15" i="6849"/>
  <c r="BE15" i="6849"/>
  <c r="BF15" i="6849"/>
  <c r="BG15" i="6849"/>
  <c r="BH15" i="6849"/>
  <c r="AI15" i="6849"/>
  <c r="AJ17" i="6849"/>
  <c r="AK17" i="6849"/>
  <c r="O25" i="6849" s="1"/>
  <c r="AL17" i="6849"/>
  <c r="AM17" i="6849"/>
  <c r="AN17" i="6849"/>
  <c r="AO17" i="6849"/>
  <c r="AP17" i="6849"/>
  <c r="AQ17" i="6849"/>
  <c r="AR17" i="6849"/>
  <c r="AS17" i="6849"/>
  <c r="AT17" i="6849"/>
  <c r="AU17" i="6849"/>
  <c r="AV17" i="6849"/>
  <c r="AW17" i="6849"/>
  <c r="AX17" i="6849"/>
  <c r="AY17" i="6849"/>
  <c r="AZ17" i="6849"/>
  <c r="BA17" i="6849"/>
  <c r="BB17" i="6849"/>
  <c r="BC17" i="6849"/>
  <c r="BD17" i="6849"/>
  <c r="BE17" i="6849"/>
  <c r="BF17" i="6849"/>
  <c r="BG17" i="6849"/>
  <c r="BH17" i="6849"/>
  <c r="AJ16" i="6849"/>
  <c r="AK16" i="6849"/>
  <c r="O24" i="6849" s="1"/>
  <c r="AL16" i="6849"/>
  <c r="AM16" i="6849"/>
  <c r="AN16" i="6849"/>
  <c r="AO16" i="6849"/>
  <c r="AP16" i="6849"/>
  <c r="AQ16" i="6849"/>
  <c r="AR16" i="6849"/>
  <c r="AS16" i="6849"/>
  <c r="AT16" i="6849"/>
  <c r="AU16" i="6849"/>
  <c r="AV16" i="6849"/>
  <c r="AW16" i="6849"/>
  <c r="AX16" i="6849"/>
  <c r="AY16" i="6849"/>
  <c r="AZ16" i="6849"/>
  <c r="BA16" i="6849"/>
  <c r="BB16" i="6849"/>
  <c r="BC16" i="6849"/>
  <c r="BD16" i="6849"/>
  <c r="BE16" i="6849"/>
  <c r="BF16" i="6849"/>
  <c r="BG16" i="6849"/>
  <c r="BH16" i="6849"/>
  <c r="AI17" i="6849"/>
  <c r="AI16" i="6849"/>
  <c r="AI8" i="6849"/>
  <c r="AJ8" i="6849"/>
  <c r="AK8" i="6849"/>
  <c r="AL8" i="6849"/>
  <c r="AM8" i="6849"/>
  <c r="AN8" i="6849"/>
  <c r="AO8" i="6849"/>
  <c r="AP8" i="6849"/>
  <c r="AQ8" i="6849"/>
  <c r="AR8" i="6849"/>
  <c r="AS8" i="6849"/>
  <c r="AT8" i="6849"/>
  <c r="AU8" i="6849"/>
  <c r="AV8" i="6849"/>
  <c r="AW8" i="6849"/>
  <c r="AX8" i="6849"/>
  <c r="AY8" i="6849"/>
  <c r="AZ8" i="6849"/>
  <c r="BA8" i="6849"/>
  <c r="BB8" i="6849"/>
  <c r="BC8" i="6849"/>
  <c r="BD8" i="6849"/>
  <c r="BE8" i="6849"/>
  <c r="BF8" i="6849"/>
  <c r="BG8" i="6849"/>
  <c r="BH8" i="6849"/>
  <c r="AI9" i="6849"/>
  <c r="AJ9" i="6849"/>
  <c r="AK9" i="6849"/>
  <c r="AL9" i="6849"/>
  <c r="AM9" i="6849"/>
  <c r="AN9" i="6849"/>
  <c r="AO9" i="6849"/>
  <c r="AP9" i="6849"/>
  <c r="AQ9" i="6849"/>
  <c r="AR9" i="6849"/>
  <c r="AS9" i="6849"/>
  <c r="AT9" i="6849"/>
  <c r="AU9" i="6849"/>
  <c r="AV9" i="6849"/>
  <c r="AW9" i="6849"/>
  <c r="AX9" i="6849"/>
  <c r="AY9" i="6849"/>
  <c r="AZ9" i="6849"/>
  <c r="BA9" i="6849"/>
  <c r="BB9" i="6849"/>
  <c r="BC9" i="6849"/>
  <c r="BD9" i="6849"/>
  <c r="BE9" i="6849"/>
  <c r="BF9" i="6849"/>
  <c r="BG9" i="6849"/>
  <c r="BH9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AK23" i="6849" l="1"/>
  <c r="AK22" i="6849"/>
  <c r="O23" i="6849"/>
  <c r="O26" i="6849" s="1"/>
  <c r="P25" i="6853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4" i="6849"/>
  <c r="AZ13" i="6849"/>
  <c r="AY14" i="6849"/>
  <c r="AY13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S24" i="6850" s="1"/>
  <c r="AR20" i="6850"/>
  <c r="AR24" i="6850" s="1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4" i="6849"/>
  <c r="AW14" i="6849"/>
  <c r="AX13" i="6849"/>
  <c r="AW13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W18" i="6849" l="1"/>
  <c r="AX18" i="6849"/>
  <c r="AW19" i="6849"/>
  <c r="AX19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Z18" i="6849"/>
  <c r="P23" i="6849"/>
  <c r="AZ24" i="6853"/>
  <c r="AZ23" i="6853"/>
  <c r="AT23" i="6850" l="1"/>
  <c r="AY18" i="6849"/>
  <c r="AY24" i="6853"/>
  <c r="AY23" i="6853"/>
  <c r="Q24" i="6849" l="1"/>
  <c r="AO22" i="6849" s="1"/>
  <c r="Y37" i="6850" l="1"/>
  <c r="X37" i="6850"/>
  <c r="W37" i="6850"/>
  <c r="U37" i="6850"/>
  <c r="T37" i="6850"/>
  <c r="R37" i="6850"/>
  <c r="AU18" i="6849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F22" i="6850"/>
  <c r="AH22" i="6850"/>
  <c r="AI22" i="6850"/>
  <c r="AJ22" i="6850"/>
  <c r="AK22" i="6850"/>
  <c r="AL22" i="6850"/>
  <c r="AL24" i="6850" s="1"/>
  <c r="AM22" i="6850"/>
  <c r="AM24" i="6850" s="1"/>
  <c r="AN22" i="6850"/>
  <c r="T39" i="6850" s="1"/>
  <c r="AP28" i="6850" s="1"/>
  <c r="AO22" i="6850"/>
  <c r="AP22" i="6850"/>
  <c r="AQ22" i="6850"/>
  <c r="AT22" i="6850"/>
  <c r="V39" i="6850" s="1"/>
  <c r="AU22" i="6850"/>
  <c r="AU24" i="6850" s="1"/>
  <c r="AV22" i="6850"/>
  <c r="AW22" i="6850"/>
  <c r="AW24" i="6850" s="1"/>
  <c r="AX22" i="6850"/>
  <c r="AX24" i="6850" s="1"/>
  <c r="AY22" i="6850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AJ18" i="6849"/>
  <c r="P24" i="6849"/>
  <c r="AM22" i="6849" s="1"/>
  <c r="AN18" i="6849"/>
  <c r="S24" i="6849"/>
  <c r="AS22" i="6849" s="1"/>
  <c r="AT18" i="6849"/>
  <c r="V24" i="6849"/>
  <c r="AY22" i="6849" s="1"/>
  <c r="BD18" i="6849"/>
  <c r="Y24" i="6849"/>
  <c r="BF18" i="6849"/>
  <c r="AJ19" i="6849"/>
  <c r="AK19" i="6849"/>
  <c r="AP19" i="6849"/>
  <c r="AS19" i="6849"/>
  <c r="AZ19" i="6849"/>
  <c r="BE19" i="6849"/>
  <c r="BF19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BA13" i="6849"/>
  <c r="BB13" i="6849"/>
  <c r="BC13" i="6849"/>
  <c r="BD13" i="6849"/>
  <c r="BE13" i="6849"/>
  <c r="BF13" i="6849"/>
  <c r="BG13" i="6849"/>
  <c r="BH13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BA14" i="6849"/>
  <c r="BB14" i="6849"/>
  <c r="BC14" i="6849"/>
  <c r="BD14" i="6849"/>
  <c r="BE14" i="6849"/>
  <c r="BF14" i="6849"/>
  <c r="BG14" i="6849"/>
  <c r="BH14" i="6849"/>
  <c r="AI14" i="6849"/>
  <c r="AI13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K18" i="6849"/>
  <c r="AT19" i="6849"/>
  <c r="BB19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E24" i="6850"/>
  <c r="AK24" i="6850"/>
  <c r="AQ24" i="6850"/>
  <c r="AY24" i="6850"/>
  <c r="AP24" i="6850"/>
  <c r="AJ24" i="6850"/>
  <c r="O39" i="6850"/>
  <c r="AV24" i="6850"/>
  <c r="AH24" i="6850"/>
  <c r="R39" i="6850"/>
  <c r="AL28" i="6850" s="1"/>
  <c r="X39" i="6850"/>
  <c r="AX28" i="6850" s="1"/>
  <c r="AX23" i="6850"/>
  <c r="AV23" i="6850"/>
  <c r="AJ23" i="6850"/>
  <c r="O38" i="6850"/>
  <c r="H18" i="6851" l="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19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25" i="6849"/>
  <c r="BA23" i="6849" s="1"/>
  <c r="V25" i="6849"/>
  <c r="AY23" i="6849" s="1"/>
  <c r="AR19" i="6849"/>
  <c r="R25" i="6849"/>
  <c r="AQ23" i="6849" s="1"/>
  <c r="T25" i="6849"/>
  <c r="AU23" i="6849" s="1"/>
  <c r="BH19" i="6849"/>
  <c r="Z25" i="6849"/>
  <c r="BG23" i="6849" s="1"/>
  <c r="Y25" i="6849"/>
  <c r="BE23" i="6849" s="1"/>
  <c r="BD19" i="6849"/>
  <c r="BC19" i="6849"/>
  <c r="X25" i="6849"/>
  <c r="BC23" i="6849" s="1"/>
  <c r="U25" i="6849"/>
  <c r="AW23" i="6849" s="1"/>
  <c r="AV19" i="6849"/>
  <c r="S25" i="6849"/>
  <c r="AS23" i="6849" s="1"/>
  <c r="AQ19" i="6849"/>
  <c r="Q25" i="6849"/>
  <c r="AO23" i="6849" s="1"/>
  <c r="AN19" i="6849"/>
  <c r="AL19" i="6849"/>
  <c r="P25" i="6849"/>
  <c r="AM23" i="6849" s="1"/>
  <c r="AI19" i="6849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37" i="6850"/>
  <c r="V41" i="6850" s="1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3" i="6849"/>
  <c r="P26" i="6849"/>
  <c r="AU19" i="6849"/>
  <c r="AM19" i="6849"/>
  <c r="AL18" i="6849"/>
  <c r="BG19" i="6849"/>
  <c r="BH18" i="6849"/>
  <c r="BG18" i="6849"/>
  <c r="AV18" i="6849"/>
  <c r="AQ18" i="6849"/>
  <c r="Q23" i="6849"/>
  <c r="BC18" i="6849"/>
  <c r="Y23" i="6849"/>
  <c r="T23" i="6849"/>
  <c r="Z23" i="6849"/>
  <c r="Z27" i="6849" s="1"/>
  <c r="AS18" i="6849"/>
  <c r="T24" i="6849"/>
  <c r="AU22" i="6849" s="1"/>
  <c r="BE18" i="6849"/>
  <c r="R24" i="6849"/>
  <c r="AQ22" i="6849" s="1"/>
  <c r="BA19" i="6849"/>
  <c r="BA18" i="6849"/>
  <c r="AO19" i="6849"/>
  <c r="V23" i="6849"/>
  <c r="AI18" i="6849"/>
  <c r="R23" i="6849"/>
  <c r="S23" i="6849"/>
  <c r="X23" i="6849"/>
  <c r="W23" i="6849"/>
  <c r="AR18" i="6849"/>
  <c r="BB18" i="6849"/>
  <c r="AP18" i="6849"/>
  <c r="U24" i="6849"/>
  <c r="AW22" i="6849" s="1"/>
  <c r="X24" i="6849"/>
  <c r="BC22" i="6849" s="1"/>
  <c r="Z24" i="6849"/>
  <c r="AM18" i="6849"/>
  <c r="BE22" i="6849"/>
  <c r="AO18" i="6849"/>
  <c r="W24" i="6849"/>
  <c r="BA22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24" i="6853"/>
  <c r="AS23" i="6853"/>
  <c r="U25" i="6853"/>
  <c r="AA25" i="6853"/>
  <c r="AA29" i="6853" s="1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5" i="6853"/>
  <c r="Y26" i="6853"/>
  <c r="BC28" i="6853" s="1"/>
  <c r="BA24" i="6853"/>
  <c r="Z26" i="6853"/>
  <c r="BE28" i="6853" s="1"/>
  <c r="BJ24" i="6853"/>
  <c r="X25" i="6853"/>
  <c r="Q25" i="6853"/>
  <c r="BK29" i="6853"/>
  <c r="AC25" i="6853"/>
  <c r="AT24" i="6853"/>
  <c r="BA29" i="6853"/>
  <c r="BL23" i="6853"/>
  <c r="Z25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AB25" i="6853"/>
  <c r="BK24" i="6853"/>
  <c r="BK23" i="6853"/>
  <c r="BK28" i="6853"/>
  <c r="BJ23" i="6853"/>
  <c r="BI28" i="6853"/>
  <c r="BI29" i="6853"/>
  <c r="R29" i="6853" l="1"/>
  <c r="R27" i="6849"/>
  <c r="Q41" i="6850"/>
  <c r="T27" i="6849"/>
  <c r="S41" i="6850"/>
  <c r="P41" i="6850"/>
  <c r="W27" i="6849"/>
  <c r="Y27" i="6849"/>
  <c r="Y26" i="6849"/>
  <c r="U27" i="6849"/>
  <c r="V27" i="6849"/>
  <c r="AR28" i="6850"/>
  <c r="S40" i="6850"/>
  <c r="V40" i="6850"/>
  <c r="X27" i="6849"/>
  <c r="Q27" i="6849"/>
  <c r="P27" i="6849"/>
  <c r="O27" i="6849"/>
  <c r="S27" i="6849"/>
  <c r="W29" i="6853"/>
  <c r="V29" i="6853"/>
  <c r="O40" i="6850"/>
  <c r="Q40" i="6850"/>
  <c r="AL27" i="6850"/>
  <c r="AZ27" i="6850"/>
  <c r="Y40" i="6850"/>
  <c r="AP27" i="6850"/>
  <c r="X26" i="6849"/>
  <c r="Q26" i="6849"/>
  <c r="T26" i="6849"/>
  <c r="W26" i="6849"/>
  <c r="Z26" i="6849"/>
  <c r="U26" i="6849"/>
  <c r="BG22" i="6849"/>
  <c r="S26" i="6849"/>
  <c r="R26" i="6849"/>
  <c r="V26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0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<sst xmlns="http://schemas.openxmlformats.org/spreadsheetml/2006/main" count="641" uniqueCount="115">
  <si>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</si>
  <si>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</si>
  <si>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</si>
  <si>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</si>
  <si>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</si>
  <si>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</si>
  <si>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</si>
  <si>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</si>
  <si>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</si>
  <si>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</si>
  <si>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</si>
  <si>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</si>
  <si>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</si>
  <si>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</si>
  <si>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</si>
  <si>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</si>
  <si>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</si>
  <si>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</si>
  <si>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</si>
  <si>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</si>
  <si>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</si>
  <si>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</si>
  <si>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</si>
  <si>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</si>
  <si>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</si>
  <si>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</si>
  <si>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</si>
  <si>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</si>
  <si>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</si>
  <si>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</si>
  <si>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</si>
  <si>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</si>
  <si>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</si>
  <si>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</si>
  <si>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</si>
  <si>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</si>
  <si>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</si>
  <si>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</si>
  <si>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</si>
  <si>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</si>
  <si>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</si>
  <si>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</si>
  <si>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</si>
  <si>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</si>
  <si>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</si>
  <si>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</si>
  <si>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</si>
  <si>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</si>
  <si>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</si>
  <si>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</si>
  <si>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</si>
  <si>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</si>
  <si>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</si>
  <si>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</si>
  <si>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</si>
  <si>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</si>
  <si>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</si>
  <si>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</si>
  <si>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</si>
  <si>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</si>
  <si>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</si>
  <si>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</si>
  <si>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</si>
  <si>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</si>
  <si>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</si>
  <si>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</si>
  <si>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</si>
  <si>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</si>
  <si>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</si>
  <si>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</si>
  <si>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</si>
  <si>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</si>
  <si>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</si>
  <si>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</si>
  <si>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</si>
  <si>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</si>
  <si>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</si>
  <si>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</si>
  <si>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</si>
  <si>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</si>
  <si>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</si>
  <si>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</si>
  <si>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</si>
  <si>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</si>
  <si>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</si>
  <si>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</si>
  <si>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</si>
  <si>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</si>
  <si>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</si>
  <si>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</si>
  <si>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</si>
  <si>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</si>
  <si>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</si>
  <si>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</si>
  <si>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</si>
  <si>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</si>
  <si>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</si>
  <si>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４日遅い</t>
    <rPh sb="1" eb="2">
      <t>ニチ</t>
    </rPh>
    <rPh sb="2" eb="3">
      <t>オソ</t>
    </rPh>
    <phoneticPr fontId="12"/>
  </si>
  <si>
    <t>２日早い</t>
    <rPh sb="1" eb="2">
      <t>ニチ</t>
    </rPh>
    <rPh sb="2" eb="3">
      <t>ハヤ</t>
    </rPh>
    <phoneticPr fontId="12"/>
  </si>
  <si>
    <t>令和６年度　富有作況調査園の果実発育調査結果</t>
    <rPh sb="0" eb="1">
      <t>レイ</t>
    </rPh>
    <rPh sb="1" eb="2">
      <t>ワ</t>
    </rPh>
    <phoneticPr fontId="12"/>
  </si>
  <si>
    <t>　　　　　河原：平成29年～令和5年の平均値（7年間）</t>
    <phoneticPr fontId="12"/>
  </si>
  <si>
    <t>　　　　　会見：平成26年～令和5年の平均値（１０年間）</t>
    <phoneticPr fontId="12"/>
  </si>
  <si>
    <t>令和６年度　西条作況調査園の果実発育調査結果</t>
    <rPh sb="0" eb="1">
      <t>レイ</t>
    </rPh>
    <rPh sb="1" eb="2">
      <t>ワ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</si>
  <si>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</si>
  <si>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八東：令和５年度で調査終了</t>
    <rPh sb="3" eb="5">
      <t>レイワ</t>
    </rPh>
    <rPh sb="6" eb="7">
      <t>ネン</t>
    </rPh>
    <rPh sb="7" eb="8">
      <t>ド</t>
    </rPh>
    <rPh sb="9" eb="11">
      <t>チョウサ</t>
    </rPh>
    <rPh sb="11" eb="13">
      <t>シュウリョウ</t>
    </rPh>
    <phoneticPr fontId="12"/>
  </si>
  <si>
    <t>園試：平成２８年～令和５年の平均値　令和４年を除く（７年間）</t>
    <rPh sb="0" eb="1">
      <t>シ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18" eb="20">
      <t>レイワ</t>
    </rPh>
    <rPh sb="21" eb="22">
      <t>ネン</t>
    </rPh>
    <rPh sb="23" eb="24">
      <t>ノゾ</t>
    </rPh>
    <rPh sb="27" eb="29">
      <t>ネンカン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</si>
  <si>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</si>
  <si>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</si>
  <si>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　　　 　　園試：平成28年～令和5年の平均値（7年間）　※令和４年度を除く</t>
    <rPh sb="4" eb="5">
      <t>エン</t>
    </rPh>
    <rPh sb="6" eb="7">
      <t>シ</t>
    </rPh>
    <phoneticPr fontId="12"/>
  </si>
  <si>
    <t>令和６年度　輝太郎作況調査園の果実発育調査結果</t>
    <rPh sb="0" eb="1">
      <t>レイ</t>
    </rPh>
    <rPh sb="1" eb="2">
      <t>ワ</t>
    </rPh>
    <phoneticPr fontId="12"/>
  </si>
  <si>
    <t>河原</t>
    <rPh sb="0" eb="2">
      <t>カワハラ</t>
    </rPh>
    <phoneticPr fontId="12"/>
  </si>
  <si>
    <t>　　　　　　　　　河原　：試験地からの引継ぎ</t>
    <rPh sb="9" eb="11">
      <t>カワハラ</t>
    </rPh>
    <rPh sb="13" eb="16">
      <t>シケンチ</t>
    </rPh>
    <rPh sb="19" eb="21">
      <t>ヒキツ</t>
    </rPh>
    <phoneticPr fontId="12"/>
  </si>
  <si>
    <t>　　　　　　　　　会見　：平成３０年～令和５年分（６年間）</t>
    <rPh sb="9" eb="11">
      <t>アイミ</t>
    </rPh>
    <phoneticPr fontId="12"/>
  </si>
  <si>
    <t>　　　　　　　　　園試　：平成２８年～令和５年の平均値　令和４年を除く（7年間）</t>
    <rPh sb="9" eb="10">
      <t>エン</t>
    </rPh>
    <rPh sb="10" eb="11">
      <t>シ</t>
    </rPh>
    <phoneticPr fontId="12"/>
  </si>
  <si>
    <t>平年比</t>
    <rPh sb="0" eb="2">
      <t>ヘイネン</t>
    </rPh>
    <rPh sb="2" eb="3">
      <t>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</si>
</sst>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5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9.3000000000000007</c:v>
                </c:pt>
                <c:pt idx="1">
                  <c:v>8.7999999999999972</c:v>
                </c:pt>
                <c:pt idx="2">
                  <c:v>6.2000000000000028</c:v>
                </c:pt>
                <c:pt idx="3">
                  <c:v>6.1000000000000014</c:v>
                </c:pt>
                <c:pt idx="4">
                  <c:v>3.6999999999999957</c:v>
                </c:pt>
                <c:pt idx="5">
                  <c:v>2.7999999999999972</c:v>
                </c:pt>
                <c:pt idx="6">
                  <c:v>1.4000000000000057</c:v>
                </c:pt>
                <c:pt idx="7">
                  <c:v>1.2999999999999972</c:v>
                </c:pt>
                <c:pt idx="8">
                  <c:v>1.6000000000000085</c:v>
                </c:pt>
                <c:pt idx="9">
                  <c:v>2.5</c:v>
                </c:pt>
                <c:pt idx="10">
                  <c:v>3.5</c:v>
                </c:pt>
                <c:pt idx="11">
                  <c:v>4.1999999999999886</c:v>
                </c:pt>
                <c:pt idx="12">
                  <c:v>4.1000000000000085</c:v>
                </c:pt>
                <c:pt idx="13">
                  <c:v>1.7000000000000028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9.0999999999999979</c:v>
                </c:pt>
                <c:pt idx="1">
                  <c:v>8.8999999999999986</c:v>
                </c:pt>
                <c:pt idx="2">
                  <c:v>7.6000000000000014</c:v>
                </c:pt>
                <c:pt idx="3">
                  <c:v>6</c:v>
                </c:pt>
                <c:pt idx="4">
                  <c:v>4.8999999999999986</c:v>
                </c:pt>
                <c:pt idx="5">
                  <c:v>2.6000000000000085</c:v>
                </c:pt>
                <c:pt idx="6">
                  <c:v>2</c:v>
                </c:pt>
                <c:pt idx="7">
                  <c:v>1.5999999999999943</c:v>
                </c:pt>
                <c:pt idx="8">
                  <c:v>2.2000000000000028</c:v>
                </c:pt>
                <c:pt idx="9">
                  <c:v>3.2999999999999972</c:v>
                </c:pt>
                <c:pt idx="10">
                  <c:v>3.7000000000000028</c:v>
                </c:pt>
                <c:pt idx="11">
                  <c:v>3.5999999999999943</c:v>
                </c:pt>
                <c:pt idx="12">
                  <c:v>3.9000000000000057</c:v>
                </c:pt>
                <c:pt idx="13">
                  <c:v>2.5999999999999943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西条【終了】!$N$23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西条【終了】!$O$23:$Z$23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西条【終了】!$N$24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西条【終了】!$O$24:$Z$24</c:f>
              <c:numCache>
                <c:formatCode>_ * #,##0.0_ ;_ * \-#,##0.0_ ;_ * "-"?_ ;_ @_ </c:formatCode>
                <c:ptCount val="12"/>
                <c:pt idx="0">
                  <c:v>6.7999999999999972</c:v>
                </c:pt>
                <c:pt idx="1">
                  <c:v>6</c:v>
                </c:pt>
                <c:pt idx="2">
                  <c:v>5.2000000000000028</c:v>
                </c:pt>
                <c:pt idx="3">
                  <c:v>4.5</c:v>
                </c:pt>
                <c:pt idx="4">
                  <c:v>3.5</c:v>
                </c:pt>
                <c:pt idx="5">
                  <c:v>2.7999999999999972</c:v>
                </c:pt>
                <c:pt idx="6">
                  <c:v>2.2000000000000028</c:v>
                </c:pt>
                <c:pt idx="7">
                  <c:v>2.8999999999999986</c:v>
                </c:pt>
                <c:pt idx="8">
                  <c:v>4.2000000000000028</c:v>
                </c:pt>
                <c:pt idx="9">
                  <c:v>3.7999999999999972</c:v>
                </c:pt>
                <c:pt idx="10">
                  <c:v>2.2999999999999972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西条【終了】!$N$25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西条【終了】!$O$22:$Z$22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西条【終了】!$O$25:$Z$25</c:f>
              <c:numCache>
                <c:formatCode>_ * #,##0.0_ ;_ * \-#,##0.0_ ;_ * "-"?_ ;_ @_ </c:formatCode>
                <c:ptCount val="12"/>
                <c:pt idx="0">
                  <c:v>6.3000000000000007</c:v>
                </c:pt>
                <c:pt idx="1">
                  <c:v>5.5999999999999979</c:v>
                </c:pt>
                <c:pt idx="2">
                  <c:v>5.3000000000000043</c:v>
                </c:pt>
                <c:pt idx="3">
                  <c:v>4.8999999999999986</c:v>
                </c:pt>
                <c:pt idx="4">
                  <c:v>3.8999999999999986</c:v>
                </c:pt>
                <c:pt idx="5">
                  <c:v>3</c:v>
                </c:pt>
                <c:pt idx="6">
                  <c:v>2.2000000000000028</c:v>
                </c:pt>
                <c:pt idx="7">
                  <c:v>3.1999999999999957</c:v>
                </c:pt>
                <c:pt idx="8">
                  <c:v>4.4000000000000057</c:v>
                </c:pt>
                <c:pt idx="9">
                  <c:v>4.1999999999999957</c:v>
                </c:pt>
                <c:pt idx="10">
                  <c:v>2.6999999999999957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輝太郎【終了】!$N$37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輝太郎【終了】!$O$37:$Y$37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輝太郎【終了】!$N$38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輝太郎【終了】!$O$38:$Y$38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9.4000000000000057</c:v>
                </c:pt>
                <c:pt idx="2">
                  <c:v>7.7999999999999972</c:v>
                </c:pt>
                <c:pt idx="3">
                  <c:v>6.7000000000000028</c:v>
                </c:pt>
                <c:pt idx="4">
                  <c:v>4.0999999999999943</c:v>
                </c:pt>
                <c:pt idx="5">
                  <c:v>3.5</c:v>
                </c:pt>
                <c:pt idx="6">
                  <c:v>3.2999999999999972</c:v>
                </c:pt>
                <c:pt idx="7">
                  <c:v>7.1000000000000085</c:v>
                </c:pt>
                <c:pt idx="8">
                  <c:v>8</c:v>
                </c:pt>
                <c:pt idx="9">
                  <c:v>6.3999999999999915</c:v>
                </c:pt>
                <c:pt idx="10">
                  <c:v>4.2000000000000028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輝太郎【終了】!$N$39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輝太郎【終了】!$O$35:$Y$35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輝太郎【終了】!$O$39:$Y$39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8.6000000000000014</c:v>
                </c:pt>
                <c:pt idx="3">
                  <c:v>6.6999999999999957</c:v>
                </c:pt>
                <c:pt idx="4">
                  <c:v>4.6999999999999957</c:v>
                </c:pt>
                <c:pt idx="5">
                  <c:v>3.4000000000000057</c:v>
                </c:pt>
                <c:pt idx="6">
                  <c:v>3.9000000000000057</c:v>
                </c:pt>
                <c:pt idx="7">
                  <c:v>7.5</c:v>
                </c:pt>
                <c:pt idx="8">
                  <c:v>8</c:v>
                </c:pt>
                <c:pt idx="9">
                  <c:v>5.7999999999999972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18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40</xdr:row>
      <xdr:rowOff>28575</xdr:rowOff>
    </xdr:from>
    <xdr:to>
      <xdr:col>41</xdr:col>
      <xdr:colOff>76200</xdr:colOff>
      <xdr:row>41</xdr:row>
      <xdr:rowOff>66675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4</xdr:row>
      <xdr:rowOff>0</xdr:rowOff>
    </xdr:from>
    <xdr:to>
      <xdr:col>67</xdr:col>
      <xdr:colOff>76200</xdr:colOff>
      <xdr:row>5</xdr:row>
      <xdr:rowOff>26894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43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43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43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43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43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43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43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43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43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43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43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43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43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43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43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43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43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43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43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20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21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0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zoomScale="115" zoomScaleNormal="115" zoomScaleSheetLayoutView="70" workbookViewId="0">
      <selection activeCell="AA32" sqref="AA32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99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37</v>
      </c>
      <c r="E3" s="27"/>
      <c r="F3" s="90" t="s">
        <v>38</v>
      </c>
      <c r="G3" s="27"/>
      <c r="H3" s="90" t="s">
        <v>39</v>
      </c>
      <c r="I3" s="33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80</v>
      </c>
      <c r="E5" s="72">
        <v>63.8</v>
      </c>
      <c r="F5" s="72">
        <v>85.5</v>
      </c>
      <c r="G5" s="72">
        <v>64.3</v>
      </c>
      <c r="H5" s="72">
        <v>84.4</v>
      </c>
      <c r="I5" s="72">
        <v>58.4</v>
      </c>
      <c r="J5" s="133"/>
      <c r="AF5" s="8"/>
      <c r="AG5" s="8"/>
      <c r="AH5" s="100" t="s">
        <v>45</v>
      </c>
      <c r="AI5" s="72">
        <v>31.3</v>
      </c>
      <c r="AJ5" s="72">
        <v>26.5</v>
      </c>
      <c r="AK5" s="72">
        <v>42.1</v>
      </c>
      <c r="AL5" s="72">
        <v>32.9</v>
      </c>
      <c r="AM5" s="162">
        <v>49.8</v>
      </c>
      <c r="AN5" s="162">
        <v>37.6</v>
      </c>
      <c r="AO5" s="72">
        <v>56</v>
      </c>
      <c r="AP5" s="72">
        <v>43.3</v>
      </c>
      <c r="AQ5" s="72">
        <v>60.5</v>
      </c>
      <c r="AR5" s="72">
        <v>48</v>
      </c>
      <c r="AS5" s="72">
        <v>64.7</v>
      </c>
      <c r="AT5" s="72">
        <v>52.1</v>
      </c>
      <c r="AU5" s="72">
        <v>67.8</v>
      </c>
      <c r="AV5" s="72">
        <v>54.2</v>
      </c>
      <c r="AW5" s="72">
        <v>68.5</v>
      </c>
      <c r="AX5" s="72">
        <v>55</v>
      </c>
      <c r="AY5" s="72">
        <v>69.900000000000006</v>
      </c>
      <c r="AZ5" s="72">
        <v>56.5</v>
      </c>
      <c r="BA5" s="72">
        <v>72.400000000000006</v>
      </c>
      <c r="BB5" s="72">
        <v>57.8</v>
      </c>
      <c r="BC5" s="72">
        <v>73.7</v>
      </c>
      <c r="BD5" s="72">
        <v>59.2</v>
      </c>
      <c r="BE5" s="72">
        <v>76.900000000000006</v>
      </c>
      <c r="BF5" s="72">
        <v>62</v>
      </c>
      <c r="BG5" s="72">
        <v>80</v>
      </c>
      <c r="BH5" s="72">
        <v>63.8</v>
      </c>
      <c r="BI5" s="72">
        <v>85.5</v>
      </c>
      <c r="BJ5" s="72">
        <v>64.3</v>
      </c>
      <c r="BK5" s="72">
        <v>84.4</v>
      </c>
      <c r="BL5" s="72">
        <v>58.4</v>
      </c>
    </row>
    <row r="6" spans="1:67" ht="14.25">
      <c r="A6" s="8"/>
      <c r="B6" s="8"/>
      <c r="C6" s="101" t="s">
        <v>46</v>
      </c>
      <c r="D6" s="80">
        <v>79.599999999999994</v>
      </c>
      <c r="E6" s="80">
        <v>63.4</v>
      </c>
      <c r="F6" s="80">
        <v>85.2</v>
      </c>
      <c r="G6" s="80">
        <v>65.599999999999994</v>
      </c>
      <c r="H6" s="80">
        <v>85.9</v>
      </c>
      <c r="I6" s="80">
        <v>65.599999999999994</v>
      </c>
      <c r="J6" s="134"/>
      <c r="AF6" s="8"/>
      <c r="AG6" s="8"/>
      <c r="AH6" s="101" t="s">
        <v>46</v>
      </c>
      <c r="AI6" s="212">
        <v>31.8</v>
      </c>
      <c r="AJ6" s="212">
        <v>26.5</v>
      </c>
      <c r="AK6" s="212">
        <v>40.5</v>
      </c>
      <c r="AL6" s="212">
        <v>31.9</v>
      </c>
      <c r="AM6" s="213">
        <v>48.6</v>
      </c>
      <c r="AN6" s="213">
        <v>37.299999999999997</v>
      </c>
      <c r="AO6" s="212">
        <v>54.7</v>
      </c>
      <c r="AP6" s="212">
        <v>43.8</v>
      </c>
      <c r="AQ6" s="212">
        <v>60.3</v>
      </c>
      <c r="AR6" s="212">
        <v>47.3</v>
      </c>
      <c r="AS6" s="212">
        <v>63.4</v>
      </c>
      <c r="AT6" s="212">
        <v>51.7</v>
      </c>
      <c r="AU6" s="212">
        <v>65.900000000000006</v>
      </c>
      <c r="AV6" s="212">
        <v>53.9</v>
      </c>
      <c r="AW6" s="212">
        <v>67.7</v>
      </c>
      <c r="AX6" s="212">
        <v>55.9</v>
      </c>
      <c r="AY6" s="212">
        <v>68.8</v>
      </c>
      <c r="AZ6" s="212">
        <v>56.4</v>
      </c>
      <c r="BA6" s="212">
        <v>70.8</v>
      </c>
      <c r="BB6" s="212">
        <v>57.8</v>
      </c>
      <c r="BC6" s="212">
        <v>72</v>
      </c>
      <c r="BD6" s="212">
        <v>59.3</v>
      </c>
      <c r="BE6" s="212">
        <v>74.900000000000006</v>
      </c>
      <c r="BF6" s="212">
        <v>60.7</v>
      </c>
      <c r="BG6" s="212">
        <v>79.599999999999994</v>
      </c>
      <c r="BH6" s="212">
        <v>63.4</v>
      </c>
      <c r="BI6" s="212">
        <v>85.2</v>
      </c>
      <c r="BJ6" s="212">
        <v>65.599999999999994</v>
      </c>
      <c r="BK6" s="212">
        <v>85.9</v>
      </c>
      <c r="BL6" s="212">
        <v>65.599999999999994</v>
      </c>
    </row>
    <row r="7" spans="1:67" ht="14.25">
      <c r="A7" s="8"/>
      <c r="B7" s="8" t="s">
        <v>47</v>
      </c>
      <c r="C7" s="102" t="s">
        <v>48</v>
      </c>
      <c r="D7" s="200">
        <v>80.400000000000006</v>
      </c>
      <c r="E7" s="200">
        <v>61.9</v>
      </c>
      <c r="F7" s="200">
        <v>84.8</v>
      </c>
      <c r="G7" s="200">
        <v>64.099999999999994</v>
      </c>
      <c r="H7" s="200">
        <v>88.7</v>
      </c>
      <c r="I7" s="200">
        <v>64.7</v>
      </c>
      <c r="J7" s="135"/>
      <c r="AF7" s="8"/>
      <c r="AG7" s="8" t="s">
        <v>47</v>
      </c>
      <c r="AH7" s="102" t="s">
        <v>48</v>
      </c>
      <c r="AI7" s="214">
        <v>28.4</v>
      </c>
      <c r="AJ7" s="214">
        <v>24.5</v>
      </c>
      <c r="AK7" s="214">
        <v>37.1</v>
      </c>
      <c r="AL7" s="214">
        <v>29.4</v>
      </c>
      <c r="AM7" s="214">
        <v>45.9</v>
      </c>
      <c r="AN7" s="214">
        <v>35.299999999999997</v>
      </c>
      <c r="AO7" s="214">
        <v>53</v>
      </c>
      <c r="AP7" s="216">
        <v>40.4</v>
      </c>
      <c r="AQ7" s="216">
        <v>58.5</v>
      </c>
      <c r="AR7" s="216">
        <v>45.4</v>
      </c>
      <c r="AS7" s="216">
        <v>63.7</v>
      </c>
      <c r="AT7" s="216">
        <v>50</v>
      </c>
      <c r="AU7" s="216">
        <v>65.900000000000006</v>
      </c>
      <c r="AV7" s="216">
        <v>52</v>
      </c>
      <c r="AW7" s="216">
        <v>68.3</v>
      </c>
      <c r="AX7" s="216">
        <v>54</v>
      </c>
      <c r="AY7" s="216">
        <v>69.900000000000006</v>
      </c>
      <c r="AZ7" s="216">
        <v>55.6</v>
      </c>
      <c r="BA7" s="216">
        <v>72.099999999999994</v>
      </c>
      <c r="BB7" s="216">
        <v>56.9</v>
      </c>
      <c r="BC7" s="216">
        <v>74.400000000000006</v>
      </c>
      <c r="BD7" s="216">
        <v>58</v>
      </c>
      <c r="BE7" s="216">
        <v>77.599999999999994</v>
      </c>
      <c r="BF7" s="216">
        <v>59.8</v>
      </c>
      <c r="BG7" s="216">
        <v>80.400000000000006</v>
      </c>
      <c r="BH7" s="216">
        <v>61.9</v>
      </c>
      <c r="BI7" s="216">
        <v>84.8</v>
      </c>
      <c r="BJ7" s="216">
        <v>64.099999999999994</v>
      </c>
      <c r="BK7" s="216">
        <v>88.7</v>
      </c>
      <c r="BL7" s="216">
        <v>64.7</v>
      </c>
    </row>
    <row r="8" spans="1:67">
      <c r="A8" s="69"/>
      <c r="B8" s="8"/>
      <c r="C8" s="67" t="s">
        <v>11</v>
      </c>
      <c r="D8" s="73">
        <v>101</v>
      </c>
      <c r="E8" s="73">
        <v>101</v>
      </c>
      <c r="F8" s="73">
        <v>100</v>
      </c>
      <c r="G8" s="73">
        <v>98</v>
      </c>
      <c r="H8" s="73">
        <v>98</v>
      </c>
      <c r="I8" s="73">
        <v>89</v>
      </c>
      <c r="J8" s="136"/>
      <c r="AF8" s="69"/>
      <c r="AG8" s="8"/>
      <c r="AH8" s="67" t="s">
        <v>11</v>
      </c>
      <c r="AI8" s="73">
        <f>ROUND(AI5/AI6*100,0)</f>
        <v>98</v>
      </c>
      <c r="AJ8" s="73">
        <f t="shared" ref="AJ8:BL8" si="0">ROUND(AJ5/AJ6*100,0)</f>
        <v>100</v>
      </c>
      <c r="AK8" s="73">
        <f t="shared" si="0"/>
        <v>104</v>
      </c>
      <c r="AL8" s="73">
        <f t="shared" si="0"/>
        <v>103</v>
      </c>
      <c r="AM8" s="73">
        <f t="shared" si="0"/>
        <v>102</v>
      </c>
      <c r="AN8" s="73">
        <f t="shared" si="0"/>
        <v>101</v>
      </c>
      <c r="AO8" s="73">
        <f t="shared" si="0"/>
        <v>102</v>
      </c>
      <c r="AP8" s="73">
        <f t="shared" si="0"/>
        <v>99</v>
      </c>
      <c r="AQ8" s="73">
        <f t="shared" si="0"/>
        <v>100</v>
      </c>
      <c r="AR8" s="73">
        <f t="shared" si="0"/>
        <v>101</v>
      </c>
      <c r="AS8" s="73">
        <f t="shared" si="0"/>
        <v>102</v>
      </c>
      <c r="AT8" s="73">
        <f t="shared" si="0"/>
        <v>101</v>
      </c>
      <c r="AU8" s="73">
        <f t="shared" si="0"/>
        <v>103</v>
      </c>
      <c r="AV8" s="73">
        <f t="shared" si="0"/>
        <v>101</v>
      </c>
      <c r="AW8" s="73">
        <f t="shared" si="0"/>
        <v>101</v>
      </c>
      <c r="AX8" s="73">
        <f t="shared" si="0"/>
        <v>98</v>
      </c>
      <c r="AY8" s="73">
        <f>ROUND(AY5/AY6*100,0)</f>
        <v>102</v>
      </c>
      <c r="AZ8" s="73">
        <f>ROUND(AZ5/AZ6*100,0)</f>
        <v>100</v>
      </c>
      <c r="BA8" s="73">
        <f t="shared" si="0"/>
        <v>102</v>
      </c>
      <c r="BB8" s="73">
        <f t="shared" si="0"/>
        <v>100</v>
      </c>
      <c r="BC8" s="73">
        <f t="shared" si="0"/>
        <v>102</v>
      </c>
      <c r="BD8" s="73">
        <f t="shared" si="0"/>
        <v>100</v>
      </c>
      <c r="BE8" s="73">
        <f t="shared" si="0"/>
        <v>103</v>
      </c>
      <c r="BF8" s="73">
        <f t="shared" si="0"/>
        <v>102</v>
      </c>
      <c r="BG8" s="73">
        <f t="shared" si="0"/>
        <v>101</v>
      </c>
      <c r="BH8" s="73">
        <f t="shared" si="0"/>
        <v>101</v>
      </c>
      <c r="BI8" s="73">
        <f t="shared" si="0"/>
        <v>100</v>
      </c>
      <c r="BJ8" s="73">
        <f t="shared" si="0"/>
        <v>98</v>
      </c>
      <c r="BK8" s="73">
        <f>ROUND(BK5/BK6*100,0)</f>
        <v>98</v>
      </c>
      <c r="BL8" s="73">
        <f t="shared" si="0"/>
        <v>89</v>
      </c>
    </row>
    <row r="9" spans="1:67">
      <c r="A9" s="8"/>
      <c r="B9" s="83"/>
      <c r="C9" s="68" t="s">
        <v>12</v>
      </c>
      <c r="D9" s="74">
        <v>100</v>
      </c>
      <c r="E9" s="74">
        <v>103</v>
      </c>
      <c r="F9" s="74">
        <v>101</v>
      </c>
      <c r="G9" s="74">
        <v>100</v>
      </c>
      <c r="H9" s="74">
        <v>95</v>
      </c>
      <c r="I9" s="74">
        <v>90</v>
      </c>
      <c r="J9" s="135"/>
      <c r="AF9" s="8"/>
      <c r="AG9" s="12"/>
      <c r="AH9" s="68" t="s">
        <v>12</v>
      </c>
      <c r="AI9" s="74">
        <f>ROUND(AI5/AI7*100,0)</f>
        <v>110</v>
      </c>
      <c r="AJ9" s="74">
        <f t="shared" ref="AJ9:BL9" si="1">ROUND(AJ5/AJ7*100,0)</f>
        <v>108</v>
      </c>
      <c r="AK9" s="74">
        <f t="shared" si="1"/>
        <v>113</v>
      </c>
      <c r="AL9" s="74">
        <f t="shared" si="1"/>
        <v>112</v>
      </c>
      <c r="AM9" s="74">
        <f t="shared" si="1"/>
        <v>108</v>
      </c>
      <c r="AN9" s="74">
        <f t="shared" si="1"/>
        <v>107</v>
      </c>
      <c r="AO9" s="74">
        <f t="shared" si="1"/>
        <v>106</v>
      </c>
      <c r="AP9" s="74">
        <f t="shared" si="1"/>
        <v>107</v>
      </c>
      <c r="AQ9" s="74">
        <f t="shared" si="1"/>
        <v>103</v>
      </c>
      <c r="AR9" s="74">
        <f t="shared" si="1"/>
        <v>106</v>
      </c>
      <c r="AS9" s="74">
        <f t="shared" si="1"/>
        <v>102</v>
      </c>
      <c r="AT9" s="74">
        <f t="shared" si="1"/>
        <v>104</v>
      </c>
      <c r="AU9" s="74">
        <f t="shared" si="1"/>
        <v>103</v>
      </c>
      <c r="AV9" s="74">
        <f t="shared" si="1"/>
        <v>104</v>
      </c>
      <c r="AW9" s="74">
        <f t="shared" si="1"/>
        <v>100</v>
      </c>
      <c r="AX9" s="74">
        <f t="shared" si="1"/>
        <v>102</v>
      </c>
      <c r="AY9" s="74">
        <f>ROUND(AY5/AY7*100,0)</f>
        <v>100</v>
      </c>
      <c r="AZ9" s="74">
        <f>ROUND(AZ5/AZ7*100,0)</f>
        <v>102</v>
      </c>
      <c r="BA9" s="74">
        <f t="shared" si="1"/>
        <v>100</v>
      </c>
      <c r="BB9" s="74">
        <f t="shared" si="1"/>
        <v>102</v>
      </c>
      <c r="BC9" s="74">
        <f t="shared" si="1"/>
        <v>99</v>
      </c>
      <c r="BD9" s="74">
        <f t="shared" si="1"/>
        <v>102</v>
      </c>
      <c r="BE9" s="74">
        <f t="shared" si="1"/>
        <v>99</v>
      </c>
      <c r="BF9" s="74">
        <f t="shared" si="1"/>
        <v>104</v>
      </c>
      <c r="BG9" s="74">
        <f t="shared" si="1"/>
        <v>100</v>
      </c>
      <c r="BH9" s="74">
        <f t="shared" si="1"/>
        <v>103</v>
      </c>
      <c r="BI9" s="74">
        <f t="shared" si="1"/>
        <v>101</v>
      </c>
      <c r="BJ9" s="74">
        <f t="shared" si="1"/>
        <v>100</v>
      </c>
      <c r="BK9" s="74">
        <f t="shared" si="1"/>
        <v>95</v>
      </c>
      <c r="BL9" s="74">
        <f t="shared" si="1"/>
        <v>90</v>
      </c>
    </row>
    <row r="10" spans="1:67" ht="14.25">
      <c r="A10" s="8"/>
      <c r="B10" s="8"/>
      <c r="C10" s="94" t="s">
        <v>45</v>
      </c>
      <c r="D10" s="72">
        <v>84</v>
      </c>
      <c r="E10" s="72">
        <v>62.7</v>
      </c>
      <c r="F10" s="72">
        <v>87.7</v>
      </c>
      <c r="G10" s="72">
        <v>66.099999999999994</v>
      </c>
      <c r="H10" s="72">
        <v>90.8</v>
      </c>
      <c r="I10" s="72">
        <v>66.5</v>
      </c>
      <c r="J10" s="133"/>
      <c r="AF10" s="8"/>
      <c r="AG10" s="8"/>
      <c r="AH10" s="100" t="s">
        <v>45</v>
      </c>
      <c r="AI10" s="72">
        <v>31.2</v>
      </c>
      <c r="AJ10" s="72">
        <v>26.2</v>
      </c>
      <c r="AK10" s="72">
        <v>40.200000000000003</v>
      </c>
      <c r="AL10" s="72">
        <v>32.200000000000003</v>
      </c>
      <c r="AM10" s="72">
        <v>48.8</v>
      </c>
      <c r="AN10" s="72">
        <v>38.1</v>
      </c>
      <c r="AO10" s="72">
        <v>56</v>
      </c>
      <c r="AP10" s="72">
        <v>43.9</v>
      </c>
      <c r="AQ10" s="72">
        <v>61.5</v>
      </c>
      <c r="AR10" s="72">
        <v>49</v>
      </c>
      <c r="AS10" s="72">
        <v>66.400000000000006</v>
      </c>
      <c r="AT10" s="72">
        <v>52.9</v>
      </c>
      <c r="AU10" s="72">
        <v>69.099999999999994</v>
      </c>
      <c r="AV10" s="72">
        <v>54</v>
      </c>
      <c r="AW10" s="72">
        <v>71.099999999999994</v>
      </c>
      <c r="AX10" s="72">
        <v>55.9</v>
      </c>
      <c r="AY10" s="72">
        <v>73</v>
      </c>
      <c r="AZ10" s="72">
        <v>57.2</v>
      </c>
      <c r="BA10" s="72">
        <v>73.5</v>
      </c>
      <c r="BB10" s="72">
        <v>58.5</v>
      </c>
      <c r="BC10" s="72">
        <v>75.7</v>
      </c>
      <c r="BD10" s="72">
        <v>58.7</v>
      </c>
      <c r="BE10" s="72">
        <v>80.599999999999994</v>
      </c>
      <c r="BF10" s="72">
        <v>61.2</v>
      </c>
      <c r="BG10" s="72">
        <v>84</v>
      </c>
      <c r="BH10" s="72">
        <v>62.7</v>
      </c>
      <c r="BI10" s="72">
        <v>87.7</v>
      </c>
      <c r="BJ10" s="72">
        <v>66.099999999999994</v>
      </c>
      <c r="BK10" s="72">
        <v>90.8</v>
      </c>
      <c r="BL10" s="72">
        <v>66.5</v>
      </c>
    </row>
    <row r="11" spans="1:67" ht="14.25">
      <c r="A11" s="8"/>
      <c r="B11" s="8"/>
      <c r="C11" s="95" t="s">
        <v>46</v>
      </c>
      <c r="D11" s="80">
        <v>84.5</v>
      </c>
      <c r="E11" s="80">
        <v>63</v>
      </c>
      <c r="F11" s="80">
        <v>87.8</v>
      </c>
      <c r="G11" s="80">
        <v>65.3</v>
      </c>
      <c r="H11" s="80">
        <v>89.6</v>
      </c>
      <c r="I11" s="80">
        <v>65.5</v>
      </c>
      <c r="J11" s="134"/>
      <c r="AF11" s="8"/>
      <c r="AG11" s="8"/>
      <c r="AH11" s="101" t="s">
        <v>46</v>
      </c>
      <c r="AI11" s="212">
        <v>29.9</v>
      </c>
      <c r="AJ11" s="212">
        <v>25.3</v>
      </c>
      <c r="AK11" s="212">
        <v>39.4</v>
      </c>
      <c r="AL11" s="212">
        <v>31.3</v>
      </c>
      <c r="AM11" s="212">
        <v>48.8</v>
      </c>
      <c r="AN11" s="212">
        <v>37.6</v>
      </c>
      <c r="AO11" s="212">
        <v>55.4</v>
      </c>
      <c r="AP11" s="212">
        <v>43.3</v>
      </c>
      <c r="AQ11" s="212">
        <v>61.5</v>
      </c>
      <c r="AR11" s="212">
        <v>48.4</v>
      </c>
      <c r="AS11" s="212">
        <v>65.599999999999994</v>
      </c>
      <c r="AT11" s="212">
        <v>51.8</v>
      </c>
      <c r="AU11" s="212">
        <v>69.2</v>
      </c>
      <c r="AV11" s="212">
        <v>55</v>
      </c>
      <c r="AW11" s="212">
        <v>69.900000000000006</v>
      </c>
      <c r="AX11" s="212">
        <v>55.5</v>
      </c>
      <c r="AY11" s="212">
        <v>72</v>
      </c>
      <c r="AZ11" s="212">
        <v>56</v>
      </c>
      <c r="BA11" s="212">
        <v>73.3</v>
      </c>
      <c r="BB11" s="212">
        <v>56.9</v>
      </c>
      <c r="BC11" s="212">
        <v>77.099999999999994</v>
      </c>
      <c r="BD11" s="212">
        <v>59.1</v>
      </c>
      <c r="BE11" s="212">
        <v>80.900000000000006</v>
      </c>
      <c r="BF11" s="212">
        <v>60.6</v>
      </c>
      <c r="BG11" s="212">
        <v>84.5</v>
      </c>
      <c r="BH11" s="212">
        <v>63</v>
      </c>
      <c r="BI11" s="212">
        <v>87.8</v>
      </c>
      <c r="BJ11" s="212">
        <v>65.3</v>
      </c>
      <c r="BK11" s="212">
        <v>89.6</v>
      </c>
      <c r="BL11" s="212">
        <v>65.5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84.9</v>
      </c>
      <c r="E12" s="200">
        <v>62.2</v>
      </c>
      <c r="F12" s="200">
        <v>88.2</v>
      </c>
      <c r="G12" s="200">
        <v>64.599999999999994</v>
      </c>
      <c r="H12" s="200">
        <v>89.8</v>
      </c>
      <c r="I12" s="200">
        <v>65.3</v>
      </c>
      <c r="J12" s="135"/>
      <c r="AF12" s="8" t="s">
        <v>49</v>
      </c>
      <c r="AG12" s="8" t="s">
        <v>50</v>
      </c>
      <c r="AH12" s="102" t="s">
        <v>48</v>
      </c>
      <c r="AI12" s="216">
        <v>27.1</v>
      </c>
      <c r="AJ12" s="216">
        <v>23.7</v>
      </c>
      <c r="AK12" s="216">
        <v>36.1</v>
      </c>
      <c r="AL12" s="216">
        <v>29</v>
      </c>
      <c r="AM12" s="216">
        <v>45.4</v>
      </c>
      <c r="AN12" s="216">
        <v>34.700000000000003</v>
      </c>
      <c r="AO12" s="216">
        <v>53.2</v>
      </c>
      <c r="AP12" s="216">
        <v>40.1</v>
      </c>
      <c r="AQ12" s="216">
        <v>59.3</v>
      </c>
      <c r="AR12" s="216">
        <v>45.1</v>
      </c>
      <c r="AS12" s="216">
        <v>64.2</v>
      </c>
      <c r="AT12" s="216">
        <v>49.2</v>
      </c>
      <c r="AU12" s="216">
        <v>67.099999999999994</v>
      </c>
      <c r="AV12" s="216">
        <v>51.6</v>
      </c>
      <c r="AW12" s="216">
        <v>69.099999999999994</v>
      </c>
      <c r="AX12" s="216">
        <v>53.6</v>
      </c>
      <c r="AY12" s="216">
        <v>70.900000000000006</v>
      </c>
      <c r="AZ12" s="216">
        <v>54.4</v>
      </c>
      <c r="BA12" s="216">
        <v>73.3</v>
      </c>
      <c r="BB12" s="216">
        <v>55.5</v>
      </c>
      <c r="BC12" s="216">
        <v>77.400000000000006</v>
      </c>
      <c r="BD12" s="216">
        <v>57.8</v>
      </c>
      <c r="BE12" s="216">
        <v>81.099999999999994</v>
      </c>
      <c r="BF12" s="216">
        <v>60.1</v>
      </c>
      <c r="BG12" s="216">
        <v>84.9</v>
      </c>
      <c r="BH12" s="216">
        <v>62.2</v>
      </c>
      <c r="BI12" s="216">
        <v>88.2</v>
      </c>
      <c r="BJ12" s="216">
        <v>64.599999999999994</v>
      </c>
      <c r="BK12" s="216">
        <v>89.8</v>
      </c>
      <c r="BL12" s="216">
        <v>65.3</v>
      </c>
    </row>
    <row r="13" spans="1:67">
      <c r="A13" s="8"/>
      <c r="B13" s="8"/>
      <c r="C13" s="10" t="s">
        <v>11</v>
      </c>
      <c r="D13" s="73">
        <v>99</v>
      </c>
      <c r="E13" s="73">
        <v>100</v>
      </c>
      <c r="F13" s="73">
        <v>100</v>
      </c>
      <c r="G13" s="73">
        <v>101</v>
      </c>
      <c r="H13" s="73">
        <v>101</v>
      </c>
      <c r="I13" s="73">
        <v>102</v>
      </c>
      <c r="J13" s="136"/>
      <c r="AF13" s="8"/>
      <c r="AG13" s="8"/>
      <c r="AH13" s="67" t="s">
        <v>11</v>
      </c>
      <c r="AI13" s="73">
        <f t="shared" ref="AI13:BJ13" si="2">ROUND(AI10/AI11*100,0)</f>
        <v>104</v>
      </c>
      <c r="AJ13" s="73">
        <f t="shared" si="2"/>
        <v>104</v>
      </c>
      <c r="AK13" s="73">
        <f t="shared" si="2"/>
        <v>102</v>
      </c>
      <c r="AL13" s="73">
        <f t="shared" si="2"/>
        <v>103</v>
      </c>
      <c r="AM13" s="73">
        <f t="shared" si="2"/>
        <v>100</v>
      </c>
      <c r="AN13" s="73">
        <f t="shared" si="2"/>
        <v>101</v>
      </c>
      <c r="AO13" s="73">
        <f t="shared" si="2"/>
        <v>101</v>
      </c>
      <c r="AP13" s="73">
        <f t="shared" si="2"/>
        <v>101</v>
      </c>
      <c r="AQ13" s="73">
        <f t="shared" si="2"/>
        <v>100</v>
      </c>
      <c r="AR13" s="73">
        <f t="shared" si="2"/>
        <v>101</v>
      </c>
      <c r="AS13" s="73">
        <f t="shared" si="2"/>
        <v>101</v>
      </c>
      <c r="AT13" s="73">
        <f t="shared" si="2"/>
        <v>102</v>
      </c>
      <c r="AU13" s="73">
        <f t="shared" si="2"/>
        <v>100</v>
      </c>
      <c r="AV13" s="73">
        <f t="shared" si="2"/>
        <v>98</v>
      </c>
      <c r="AW13" s="73">
        <f t="shared" si="2"/>
        <v>102</v>
      </c>
      <c r="AX13" s="73">
        <f t="shared" si="2"/>
        <v>101</v>
      </c>
      <c r="AY13" s="73">
        <f>ROUND(AY10/AY11*100,0)</f>
        <v>101</v>
      </c>
      <c r="AZ13" s="73">
        <f>ROUND(AZ10/AZ11*100,0)</f>
        <v>102</v>
      </c>
      <c r="BA13" s="73">
        <f t="shared" si="2"/>
        <v>100</v>
      </c>
      <c r="BB13" s="73">
        <f t="shared" si="2"/>
        <v>103</v>
      </c>
      <c r="BC13" s="73">
        <f t="shared" si="2"/>
        <v>98</v>
      </c>
      <c r="BD13" s="73">
        <f t="shared" si="2"/>
        <v>99</v>
      </c>
      <c r="BE13" s="73">
        <f t="shared" si="2"/>
        <v>100</v>
      </c>
      <c r="BF13" s="73">
        <f t="shared" si="2"/>
        <v>101</v>
      </c>
      <c r="BG13" s="73">
        <f t="shared" si="2"/>
        <v>99</v>
      </c>
      <c r="BH13" s="73">
        <f t="shared" si="2"/>
        <v>100</v>
      </c>
      <c r="BI13" s="73">
        <f t="shared" si="2"/>
        <v>100</v>
      </c>
      <c r="BJ13" s="73">
        <f t="shared" si="2"/>
        <v>101</v>
      </c>
      <c r="BK13" s="73">
        <f>ROUND(BK10/BK11*100,0)</f>
        <v>101</v>
      </c>
      <c r="BL13" s="73">
        <f t="shared" ref="BL13" si="3">ROUND(BL10/BL11*100,0)</f>
        <v>102</v>
      </c>
    </row>
    <row r="14" spans="1:67">
      <c r="A14" s="8"/>
      <c r="B14" s="12"/>
      <c r="C14" s="13" t="s">
        <v>12</v>
      </c>
      <c r="D14" s="74">
        <v>99</v>
      </c>
      <c r="E14" s="74">
        <v>101</v>
      </c>
      <c r="F14" s="74">
        <v>99</v>
      </c>
      <c r="G14" s="74">
        <v>102</v>
      </c>
      <c r="H14" s="74">
        <v>101</v>
      </c>
      <c r="I14" s="74">
        <v>102</v>
      </c>
      <c r="J14" s="135"/>
      <c r="AF14" s="8"/>
      <c r="AG14" s="12"/>
      <c r="AH14" s="68" t="s">
        <v>12</v>
      </c>
      <c r="AI14" s="74">
        <f>ROUND(AI10/AI12*100,0)</f>
        <v>115</v>
      </c>
      <c r="AJ14" s="74">
        <f t="shared" ref="AJ14:BL14" si="4">ROUND(AJ10/AJ12*100,0)</f>
        <v>111</v>
      </c>
      <c r="AK14" s="74">
        <f t="shared" si="4"/>
        <v>111</v>
      </c>
      <c r="AL14" s="74">
        <f t="shared" si="4"/>
        <v>111</v>
      </c>
      <c r="AM14" s="74">
        <f t="shared" si="4"/>
        <v>107</v>
      </c>
      <c r="AN14" s="74">
        <f t="shared" si="4"/>
        <v>110</v>
      </c>
      <c r="AO14" s="74">
        <f t="shared" si="4"/>
        <v>105</v>
      </c>
      <c r="AP14" s="74">
        <f t="shared" si="4"/>
        <v>109</v>
      </c>
      <c r="AQ14" s="74">
        <f t="shared" si="4"/>
        <v>104</v>
      </c>
      <c r="AR14" s="74">
        <f t="shared" si="4"/>
        <v>109</v>
      </c>
      <c r="AS14" s="74">
        <f t="shared" si="4"/>
        <v>103</v>
      </c>
      <c r="AT14" s="74">
        <f t="shared" si="4"/>
        <v>108</v>
      </c>
      <c r="AU14" s="74">
        <f t="shared" si="4"/>
        <v>103</v>
      </c>
      <c r="AV14" s="74">
        <f t="shared" si="4"/>
        <v>105</v>
      </c>
      <c r="AW14" s="74">
        <f t="shared" si="4"/>
        <v>103</v>
      </c>
      <c r="AX14" s="74">
        <f t="shared" si="4"/>
        <v>104</v>
      </c>
      <c r="AY14" s="74">
        <f>ROUND(AY10/AY12*100,0)</f>
        <v>103</v>
      </c>
      <c r="AZ14" s="74">
        <f>ROUND(AZ10/AZ12*100,0)</f>
        <v>105</v>
      </c>
      <c r="BA14" s="74">
        <f t="shared" si="4"/>
        <v>100</v>
      </c>
      <c r="BB14" s="74">
        <f t="shared" si="4"/>
        <v>105</v>
      </c>
      <c r="BC14" s="74">
        <f t="shared" si="4"/>
        <v>98</v>
      </c>
      <c r="BD14" s="74">
        <f t="shared" si="4"/>
        <v>102</v>
      </c>
      <c r="BE14" s="74">
        <f t="shared" si="4"/>
        <v>99</v>
      </c>
      <c r="BF14" s="74">
        <f t="shared" si="4"/>
        <v>102</v>
      </c>
      <c r="BG14" s="74">
        <f t="shared" si="4"/>
        <v>99</v>
      </c>
      <c r="BH14" s="74">
        <f t="shared" si="4"/>
        <v>101</v>
      </c>
      <c r="BI14" s="74">
        <f t="shared" si="4"/>
        <v>99</v>
      </c>
      <c r="BJ14" s="74">
        <f t="shared" si="4"/>
        <v>102</v>
      </c>
      <c r="BK14" s="74">
        <f t="shared" si="4"/>
        <v>101</v>
      </c>
      <c r="BL14" s="74">
        <f t="shared" si="4"/>
        <v>102</v>
      </c>
    </row>
    <row r="15" spans="1:67" ht="14.25">
      <c r="A15" s="8"/>
      <c r="B15" s="8"/>
      <c r="C15" s="100" t="s">
        <v>45</v>
      </c>
      <c r="D15" s="72">
        <v>80.5</v>
      </c>
      <c r="E15" s="72">
        <v>61.9</v>
      </c>
      <c r="F15" s="72">
        <v>83.2</v>
      </c>
      <c r="G15" s="72">
        <v>63.2</v>
      </c>
      <c r="H15" s="72">
        <v>85.8</v>
      </c>
      <c r="I15" s="72">
        <v>64.099999999999994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32.299999999999997</v>
      </c>
      <c r="AJ15" s="72">
        <v>26.8</v>
      </c>
      <c r="AK15" s="72">
        <v>40.299999999999997</v>
      </c>
      <c r="AL15" s="72">
        <v>31.9</v>
      </c>
      <c r="AM15" s="72">
        <v>48.4</v>
      </c>
      <c r="AN15" s="72">
        <v>38</v>
      </c>
      <c r="AO15" s="72">
        <v>56.3</v>
      </c>
      <c r="AP15" s="72">
        <v>42.7</v>
      </c>
      <c r="AQ15" s="72">
        <v>60.6</v>
      </c>
      <c r="AR15" s="72">
        <v>48.1</v>
      </c>
      <c r="AS15" s="72">
        <v>64.099999999999994</v>
      </c>
      <c r="AT15" s="72">
        <v>51.3</v>
      </c>
      <c r="AU15" s="72">
        <v>66.599999999999994</v>
      </c>
      <c r="AV15" s="72">
        <v>53.7</v>
      </c>
      <c r="AW15" s="72">
        <v>68.2</v>
      </c>
      <c r="AX15" s="72">
        <v>55.7</v>
      </c>
      <c r="AY15" s="72">
        <v>69.400000000000006</v>
      </c>
      <c r="AZ15" s="72">
        <v>56.7</v>
      </c>
      <c r="BA15" s="72">
        <v>70.400000000000006</v>
      </c>
      <c r="BB15" s="72">
        <v>57.8</v>
      </c>
      <c r="BC15" s="72">
        <v>72.099999999999994</v>
      </c>
      <c r="BD15" s="72">
        <v>58.5</v>
      </c>
      <c r="BE15" s="72">
        <v>75.900000000000006</v>
      </c>
      <c r="BF15" s="72">
        <v>59.6</v>
      </c>
      <c r="BG15" s="72">
        <v>80.5</v>
      </c>
      <c r="BH15" s="72">
        <v>61.9</v>
      </c>
      <c r="BI15" s="72">
        <v>83.2</v>
      </c>
      <c r="BJ15" s="72">
        <v>63.2</v>
      </c>
      <c r="BK15" s="72">
        <v>85.8</v>
      </c>
      <c r="BL15" s="72">
        <v>64.099999999999994</v>
      </c>
      <c r="BN15" s="77"/>
      <c r="BO15" s="77"/>
    </row>
    <row r="16" spans="1:67" ht="14.25">
      <c r="A16" s="8"/>
      <c r="B16" s="8"/>
      <c r="C16" s="101" t="s">
        <v>46</v>
      </c>
      <c r="D16" s="80">
        <v>83.7</v>
      </c>
      <c r="E16" s="80">
        <v>62.9</v>
      </c>
      <c r="F16" s="80">
        <v>87.1</v>
      </c>
      <c r="G16" s="80">
        <v>64.900000000000006</v>
      </c>
      <c r="H16" s="80">
        <v>89.8</v>
      </c>
      <c r="I16" s="80">
        <v>66.8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31.9</v>
      </c>
      <c r="AJ16" s="212">
        <v>28.1</v>
      </c>
      <c r="AK16" s="212">
        <v>41.6</v>
      </c>
      <c r="AL16" s="212">
        <v>33.9</v>
      </c>
      <c r="AM16" s="212">
        <v>50.6</v>
      </c>
      <c r="AN16" s="212">
        <v>40</v>
      </c>
      <c r="AO16" s="212">
        <v>56.5</v>
      </c>
      <c r="AP16" s="212">
        <v>44.7</v>
      </c>
      <c r="AQ16" s="212">
        <v>63</v>
      </c>
      <c r="AR16" s="212">
        <v>49.6</v>
      </c>
      <c r="AS16" s="212">
        <v>66.8</v>
      </c>
      <c r="AT16" s="212">
        <v>52.2</v>
      </c>
      <c r="AU16" s="212">
        <v>69.3</v>
      </c>
      <c r="AV16" s="212">
        <v>54.4</v>
      </c>
      <c r="AW16" s="212">
        <v>70.900000000000006</v>
      </c>
      <c r="AX16" s="212">
        <v>56.3</v>
      </c>
      <c r="AY16" s="212">
        <v>71.7</v>
      </c>
      <c r="AZ16" s="212">
        <v>57.4</v>
      </c>
      <c r="BA16" s="212">
        <v>73.099999999999994</v>
      </c>
      <c r="BB16" s="212">
        <v>58.4</v>
      </c>
      <c r="BC16" s="212">
        <v>75.599999999999994</v>
      </c>
      <c r="BD16" s="212">
        <v>59.5</v>
      </c>
      <c r="BE16" s="212">
        <v>79.400000000000006</v>
      </c>
      <c r="BF16" s="212">
        <v>60.8</v>
      </c>
      <c r="BG16" s="212">
        <v>83.7</v>
      </c>
      <c r="BH16" s="212">
        <v>62.9</v>
      </c>
      <c r="BI16" s="212">
        <v>87.1</v>
      </c>
      <c r="BJ16" s="212">
        <v>64.900000000000006</v>
      </c>
      <c r="BK16" s="212">
        <v>89.8</v>
      </c>
      <c r="BL16" s="212">
        <v>66.8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84.5</v>
      </c>
      <c r="E17" s="158">
        <v>62.9</v>
      </c>
      <c r="F17" s="158">
        <v>88.6</v>
      </c>
      <c r="G17" s="158">
        <v>65.3</v>
      </c>
      <c r="H17" s="158">
        <v>90.8</v>
      </c>
      <c r="I17" s="158">
        <v>66.3</v>
      </c>
      <c r="J17" s="135"/>
      <c r="AF17" s="8" t="s">
        <v>64</v>
      </c>
      <c r="AG17" s="8" t="s">
        <v>81</v>
      </c>
      <c r="AH17" s="102" t="s">
        <v>48</v>
      </c>
      <c r="AI17" s="217">
        <v>28</v>
      </c>
      <c r="AJ17" s="217">
        <v>24.3</v>
      </c>
      <c r="AK17" s="217">
        <v>37.4</v>
      </c>
      <c r="AL17" s="217">
        <v>29.9</v>
      </c>
      <c r="AM17" s="217">
        <v>46.2</v>
      </c>
      <c r="AN17" s="217">
        <v>36</v>
      </c>
      <c r="AO17" s="217">
        <v>54</v>
      </c>
      <c r="AP17" s="217">
        <v>42</v>
      </c>
      <c r="AQ17" s="217">
        <v>60.4</v>
      </c>
      <c r="AR17" s="217">
        <v>47</v>
      </c>
      <c r="AS17" s="217">
        <v>64.900000000000006</v>
      </c>
      <c r="AT17" s="217">
        <v>50.8</v>
      </c>
      <c r="AU17" s="217">
        <v>67.599999999999994</v>
      </c>
      <c r="AV17" s="217">
        <v>52.9</v>
      </c>
      <c r="AW17" s="217">
        <v>69.2</v>
      </c>
      <c r="AX17" s="217">
        <v>54.6</v>
      </c>
      <c r="AY17" s="217">
        <v>70.7</v>
      </c>
      <c r="AZ17" s="217">
        <v>55.8</v>
      </c>
      <c r="BA17" s="217">
        <v>72.7</v>
      </c>
      <c r="BB17" s="217">
        <v>56.9</v>
      </c>
      <c r="BC17" s="217">
        <v>76.3</v>
      </c>
      <c r="BD17" s="217">
        <v>58.5</v>
      </c>
      <c r="BE17" s="217">
        <v>80.3</v>
      </c>
      <c r="BF17" s="217">
        <v>60.6</v>
      </c>
      <c r="BG17" s="217">
        <v>84.5</v>
      </c>
      <c r="BH17" s="217">
        <v>62.9</v>
      </c>
      <c r="BI17" s="217">
        <v>88.6</v>
      </c>
      <c r="BJ17" s="217">
        <v>65.3</v>
      </c>
      <c r="BK17" s="217">
        <v>90.8</v>
      </c>
      <c r="BL17" s="217">
        <v>66.3</v>
      </c>
    </row>
    <row r="18" spans="1:67">
      <c r="A18" s="8"/>
      <c r="B18" s="8"/>
      <c r="C18" s="10" t="s">
        <v>11</v>
      </c>
      <c r="D18" s="73">
        <v>96</v>
      </c>
      <c r="E18" s="73">
        <v>98</v>
      </c>
      <c r="F18" s="73">
        <v>96</v>
      </c>
      <c r="G18" s="73">
        <v>97</v>
      </c>
      <c r="H18" s="73">
        <v>96</v>
      </c>
      <c r="I18" s="73">
        <v>96</v>
      </c>
      <c r="J18" s="136"/>
      <c r="AF18" s="8"/>
      <c r="AG18" s="8"/>
      <c r="AH18" s="67" t="s">
        <v>11</v>
      </c>
      <c r="AI18" s="73">
        <f>ROUND(AI15/AI16*100,0)</f>
        <v>101</v>
      </c>
      <c r="AJ18" s="73">
        <f t="shared" ref="AJ18:BL18" si="5">ROUND(AJ15/AJ16*100,0)</f>
        <v>95</v>
      </c>
      <c r="AK18" s="73">
        <f t="shared" si="5"/>
        <v>97</v>
      </c>
      <c r="AL18" s="73">
        <f t="shared" si="5"/>
        <v>94</v>
      </c>
      <c r="AM18" s="73">
        <f t="shared" si="5"/>
        <v>96</v>
      </c>
      <c r="AN18" s="73">
        <f t="shared" si="5"/>
        <v>95</v>
      </c>
      <c r="AO18" s="73">
        <f t="shared" si="5"/>
        <v>100</v>
      </c>
      <c r="AP18" s="73">
        <f t="shared" si="5"/>
        <v>96</v>
      </c>
      <c r="AQ18" s="73">
        <f t="shared" si="5"/>
        <v>96</v>
      </c>
      <c r="AR18" s="73">
        <f t="shared" si="5"/>
        <v>97</v>
      </c>
      <c r="AS18" s="73">
        <f t="shared" si="5"/>
        <v>96</v>
      </c>
      <c r="AT18" s="73">
        <f t="shared" si="5"/>
        <v>98</v>
      </c>
      <c r="AU18" s="73">
        <f t="shared" si="5"/>
        <v>96</v>
      </c>
      <c r="AV18" s="73">
        <f t="shared" si="5"/>
        <v>99</v>
      </c>
      <c r="AW18" s="73">
        <f t="shared" si="5"/>
        <v>96</v>
      </c>
      <c r="AX18" s="73">
        <f t="shared" si="5"/>
        <v>99</v>
      </c>
      <c r="AY18" s="73">
        <f>ROUND(AY15/AY16*100,0)</f>
        <v>97</v>
      </c>
      <c r="AZ18" s="73">
        <f>ROUND(AZ15/AZ16*100,0)</f>
        <v>99</v>
      </c>
      <c r="BA18" s="73">
        <f t="shared" si="5"/>
        <v>96</v>
      </c>
      <c r="BB18" s="73">
        <f t="shared" si="5"/>
        <v>99</v>
      </c>
      <c r="BC18" s="73">
        <f t="shared" si="5"/>
        <v>95</v>
      </c>
      <c r="BD18" s="73">
        <f t="shared" si="5"/>
        <v>98</v>
      </c>
      <c r="BE18" s="73">
        <f t="shared" si="5"/>
        <v>96</v>
      </c>
      <c r="BF18" s="73">
        <f t="shared" si="5"/>
        <v>98</v>
      </c>
      <c r="BG18" s="73">
        <f t="shared" si="5"/>
        <v>96</v>
      </c>
      <c r="BH18" s="73">
        <f t="shared" si="5"/>
        <v>98</v>
      </c>
      <c r="BI18" s="73">
        <f t="shared" si="5"/>
        <v>96</v>
      </c>
      <c r="BJ18" s="73">
        <f t="shared" si="5"/>
        <v>97</v>
      </c>
      <c r="BK18" s="73">
        <f t="shared" si="5"/>
        <v>96</v>
      </c>
      <c r="BL18" s="73">
        <f t="shared" si="5"/>
        <v>96</v>
      </c>
    </row>
    <row r="19" spans="1:67">
      <c r="A19" s="8"/>
      <c r="B19" s="12"/>
      <c r="C19" s="13" t="s">
        <v>12</v>
      </c>
      <c r="D19" s="74">
        <v>95</v>
      </c>
      <c r="E19" s="74">
        <v>98</v>
      </c>
      <c r="F19" s="74">
        <v>94</v>
      </c>
      <c r="G19" s="74">
        <v>97</v>
      </c>
      <c r="H19" s="74">
        <v>94</v>
      </c>
      <c r="I19" s="74">
        <v>97</v>
      </c>
      <c r="J19" s="135"/>
      <c r="AF19" s="8"/>
      <c r="AG19" s="12"/>
      <c r="AH19" s="68" t="s">
        <v>12</v>
      </c>
      <c r="AI19" s="74">
        <f>ROUND(AI15/AI17*100,0)</f>
        <v>115</v>
      </c>
      <c r="AJ19" s="74">
        <f t="shared" ref="AJ19:BL19" si="6">ROUND(AJ15/AJ17*100,0)</f>
        <v>110</v>
      </c>
      <c r="AK19" s="74">
        <f t="shared" si="6"/>
        <v>108</v>
      </c>
      <c r="AL19" s="74">
        <f t="shared" si="6"/>
        <v>107</v>
      </c>
      <c r="AM19" s="74">
        <f t="shared" si="6"/>
        <v>105</v>
      </c>
      <c r="AN19" s="74">
        <f t="shared" si="6"/>
        <v>106</v>
      </c>
      <c r="AO19" s="74">
        <f t="shared" si="6"/>
        <v>104</v>
      </c>
      <c r="AP19" s="74">
        <f t="shared" si="6"/>
        <v>102</v>
      </c>
      <c r="AQ19" s="74">
        <f t="shared" si="6"/>
        <v>100</v>
      </c>
      <c r="AR19" s="74">
        <f t="shared" si="6"/>
        <v>102</v>
      </c>
      <c r="AS19" s="74">
        <f t="shared" si="6"/>
        <v>99</v>
      </c>
      <c r="AT19" s="74">
        <f t="shared" si="6"/>
        <v>101</v>
      </c>
      <c r="AU19" s="74">
        <f t="shared" si="6"/>
        <v>99</v>
      </c>
      <c r="AV19" s="74">
        <f t="shared" si="6"/>
        <v>102</v>
      </c>
      <c r="AW19" s="74">
        <f t="shared" si="6"/>
        <v>99</v>
      </c>
      <c r="AX19" s="74">
        <f t="shared" si="6"/>
        <v>102</v>
      </c>
      <c r="AY19" s="74">
        <f>ROUND(AY15/AY17*100,0)</f>
        <v>98</v>
      </c>
      <c r="AZ19" s="74">
        <f>ROUND(AZ15/AZ17*100,0)</f>
        <v>102</v>
      </c>
      <c r="BA19" s="74">
        <f t="shared" si="6"/>
        <v>97</v>
      </c>
      <c r="BB19" s="74">
        <f t="shared" si="6"/>
        <v>102</v>
      </c>
      <c r="BC19" s="74">
        <f t="shared" si="6"/>
        <v>94</v>
      </c>
      <c r="BD19" s="74">
        <f t="shared" si="6"/>
        <v>100</v>
      </c>
      <c r="BE19" s="74">
        <f t="shared" si="6"/>
        <v>95</v>
      </c>
      <c r="BF19" s="74">
        <f t="shared" si="6"/>
        <v>98</v>
      </c>
      <c r="BG19" s="74">
        <f t="shared" si="6"/>
        <v>95</v>
      </c>
      <c r="BH19" s="74">
        <f t="shared" si="6"/>
        <v>98</v>
      </c>
      <c r="BI19" s="74">
        <f t="shared" si="6"/>
        <v>94</v>
      </c>
      <c r="BJ19" s="74">
        <f t="shared" si="6"/>
        <v>97</v>
      </c>
      <c r="BK19" s="74">
        <f t="shared" si="6"/>
        <v>94</v>
      </c>
      <c r="BL19" s="74">
        <f t="shared" si="6"/>
        <v>97</v>
      </c>
    </row>
    <row r="20" spans="1:67" ht="14.25">
      <c r="A20" s="8"/>
      <c r="B20" s="8"/>
      <c r="C20" s="94" t="s">
        <v>45</v>
      </c>
      <c r="D20" s="65">
        <v>81.5</v>
      </c>
      <c r="E20" s="65">
        <v>62.8</v>
      </c>
      <c r="F20" s="65">
        <v>85.5</v>
      </c>
      <c r="G20" s="65">
        <v>64.5</v>
      </c>
      <c r="H20" s="65">
        <v>87</v>
      </c>
      <c r="I20" s="65">
        <v>63</v>
      </c>
      <c r="J20" s="133"/>
      <c r="AF20" s="8"/>
      <c r="AG20" s="8"/>
      <c r="AH20" s="100" t="s">
        <v>45</v>
      </c>
      <c r="AI20" s="65">
        <f>IFERROR(ROUND(AVERAGE(AI5,AI10,AI15),1),"")</f>
        <v>31.6</v>
      </c>
      <c r="AJ20" s="65">
        <f t="shared" ref="AJ20:BL20" si="7">IFERROR(ROUND(AVERAGE(AJ5,AJ10,AJ15),1),"")</f>
        <v>26.5</v>
      </c>
      <c r="AK20" s="65">
        <f t="shared" si="7"/>
        <v>40.9</v>
      </c>
      <c r="AL20" s="65">
        <f t="shared" si="7"/>
        <v>32.299999999999997</v>
      </c>
      <c r="AM20" s="65">
        <f t="shared" si="7"/>
        <v>49</v>
      </c>
      <c r="AN20" s="65">
        <f t="shared" si="7"/>
        <v>37.9</v>
      </c>
      <c r="AO20" s="65">
        <f t="shared" si="7"/>
        <v>56.1</v>
      </c>
      <c r="AP20" s="65">
        <f t="shared" si="7"/>
        <v>43.3</v>
      </c>
      <c r="AQ20" s="65">
        <f t="shared" si="7"/>
        <v>60.9</v>
      </c>
      <c r="AR20" s="65">
        <f t="shared" si="7"/>
        <v>48.4</v>
      </c>
      <c r="AS20" s="65">
        <f t="shared" si="7"/>
        <v>65.099999999999994</v>
      </c>
      <c r="AT20" s="65">
        <f t="shared" si="7"/>
        <v>52.1</v>
      </c>
      <c r="AU20" s="65">
        <f t="shared" si="7"/>
        <v>67.8</v>
      </c>
      <c r="AV20" s="65">
        <f t="shared" si="7"/>
        <v>54</v>
      </c>
      <c r="AW20" s="65">
        <f t="shared" si="7"/>
        <v>69.3</v>
      </c>
      <c r="AX20" s="65">
        <f t="shared" si="7"/>
        <v>55.5</v>
      </c>
      <c r="AY20" s="65">
        <f t="shared" si="7"/>
        <v>70.8</v>
      </c>
      <c r="AZ20" s="65">
        <f t="shared" si="7"/>
        <v>56.8</v>
      </c>
      <c r="BA20" s="65">
        <f t="shared" si="7"/>
        <v>72.099999999999994</v>
      </c>
      <c r="BB20" s="65">
        <f t="shared" si="7"/>
        <v>58</v>
      </c>
      <c r="BC20" s="65">
        <f t="shared" si="7"/>
        <v>73.8</v>
      </c>
      <c r="BD20" s="65">
        <f t="shared" si="7"/>
        <v>58.8</v>
      </c>
      <c r="BE20" s="65">
        <f t="shared" si="7"/>
        <v>77.8</v>
      </c>
      <c r="BF20" s="65">
        <f t="shared" si="7"/>
        <v>60.9</v>
      </c>
      <c r="BG20" s="65">
        <f t="shared" si="7"/>
        <v>81.5</v>
      </c>
      <c r="BH20" s="65">
        <f t="shared" si="7"/>
        <v>62.8</v>
      </c>
      <c r="BI20" s="65">
        <f t="shared" si="7"/>
        <v>85.5</v>
      </c>
      <c r="BJ20" s="65">
        <f t="shared" si="7"/>
        <v>64.5</v>
      </c>
      <c r="BK20" s="65">
        <f t="shared" si="7"/>
        <v>87</v>
      </c>
      <c r="BL20" s="65">
        <f t="shared" si="7"/>
        <v>63</v>
      </c>
    </row>
    <row r="21" spans="1:67" ht="14.25" customHeight="1">
      <c r="A21" s="8"/>
      <c r="B21" s="8"/>
      <c r="C21" s="95" t="s">
        <v>46</v>
      </c>
      <c r="D21" s="65">
        <v>82.6</v>
      </c>
      <c r="E21" s="65">
        <v>63.1</v>
      </c>
      <c r="F21" s="65">
        <v>86.7</v>
      </c>
      <c r="G21" s="65">
        <v>65.3</v>
      </c>
      <c r="H21" s="65">
        <v>88.4</v>
      </c>
      <c r="I21" s="65">
        <v>66</v>
      </c>
      <c r="J21" s="134"/>
      <c r="AF21" s="8"/>
      <c r="AG21" s="8"/>
      <c r="AH21" s="101" t="s">
        <v>46</v>
      </c>
      <c r="AI21" s="210">
        <f>ROUND(AVERAGE(AI6,AI11,AI16),1)</f>
        <v>31.2</v>
      </c>
      <c r="AJ21" s="210">
        <f t="shared" ref="AJ21:BL21" si="8">ROUND(AVERAGE(AJ6,AJ11,AJ16),1)</f>
        <v>26.6</v>
      </c>
      <c r="AK21" s="210">
        <f t="shared" si="8"/>
        <v>40.5</v>
      </c>
      <c r="AL21" s="210">
        <f t="shared" si="8"/>
        <v>32.4</v>
      </c>
      <c r="AM21" s="210">
        <f t="shared" si="8"/>
        <v>49.3</v>
      </c>
      <c r="AN21" s="210">
        <f t="shared" si="8"/>
        <v>38.299999999999997</v>
      </c>
      <c r="AO21" s="210">
        <f t="shared" si="8"/>
        <v>55.5</v>
      </c>
      <c r="AP21" s="210">
        <f t="shared" si="8"/>
        <v>43.9</v>
      </c>
      <c r="AQ21" s="210">
        <f t="shared" si="8"/>
        <v>61.6</v>
      </c>
      <c r="AR21" s="210">
        <f t="shared" si="8"/>
        <v>48.4</v>
      </c>
      <c r="AS21" s="210">
        <f t="shared" si="8"/>
        <v>65.3</v>
      </c>
      <c r="AT21" s="210">
        <f t="shared" si="8"/>
        <v>51.9</v>
      </c>
      <c r="AU21" s="210">
        <f t="shared" si="8"/>
        <v>68.099999999999994</v>
      </c>
      <c r="AV21" s="210">
        <f t="shared" si="8"/>
        <v>54.4</v>
      </c>
      <c r="AW21" s="210">
        <f t="shared" si="8"/>
        <v>69.5</v>
      </c>
      <c r="AX21" s="210">
        <f t="shared" si="8"/>
        <v>55.9</v>
      </c>
      <c r="AY21" s="210">
        <f t="shared" si="8"/>
        <v>70.8</v>
      </c>
      <c r="AZ21" s="210">
        <f t="shared" si="8"/>
        <v>56.6</v>
      </c>
      <c r="BA21" s="210">
        <f t="shared" si="8"/>
        <v>72.400000000000006</v>
      </c>
      <c r="BB21" s="210">
        <f t="shared" si="8"/>
        <v>57.7</v>
      </c>
      <c r="BC21" s="210">
        <f t="shared" si="8"/>
        <v>74.900000000000006</v>
      </c>
      <c r="BD21" s="210">
        <f t="shared" si="8"/>
        <v>59.3</v>
      </c>
      <c r="BE21" s="210">
        <f t="shared" si="8"/>
        <v>78.400000000000006</v>
      </c>
      <c r="BF21" s="210">
        <f t="shared" si="8"/>
        <v>60.7</v>
      </c>
      <c r="BG21" s="210">
        <f t="shared" si="8"/>
        <v>82.6</v>
      </c>
      <c r="BH21" s="210">
        <f t="shared" si="8"/>
        <v>63.1</v>
      </c>
      <c r="BI21" s="210">
        <f t="shared" si="8"/>
        <v>86.7</v>
      </c>
      <c r="BJ21" s="210">
        <f t="shared" si="8"/>
        <v>65.3</v>
      </c>
      <c r="BK21" s="210">
        <f t="shared" si="8"/>
        <v>88.4</v>
      </c>
      <c r="BL21" s="210">
        <f t="shared" si="8"/>
        <v>66</v>
      </c>
    </row>
    <row r="22" spans="1:67" ht="15" customHeight="1">
      <c r="A22" s="8"/>
      <c r="B22" s="8" t="s">
        <v>30</v>
      </c>
      <c r="C22" s="96" t="s">
        <v>48</v>
      </c>
      <c r="D22" s="65">
        <v>83.3</v>
      </c>
      <c r="E22" s="65">
        <v>62.3</v>
      </c>
      <c r="F22" s="65">
        <v>87.2</v>
      </c>
      <c r="G22" s="65">
        <v>64.7</v>
      </c>
      <c r="H22" s="65">
        <v>89.8</v>
      </c>
      <c r="I22" s="65">
        <v>65.400000000000006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27.8</v>
      </c>
      <c r="AJ22" s="210">
        <f t="shared" ref="AJ22:BL22" si="9">ROUND(AVERAGE(AJ7,AJ12,AJ17),1)</f>
        <v>24.2</v>
      </c>
      <c r="AK22" s="210">
        <f t="shared" si="9"/>
        <v>36.9</v>
      </c>
      <c r="AL22" s="210">
        <f t="shared" si="9"/>
        <v>29.4</v>
      </c>
      <c r="AM22" s="210">
        <f t="shared" si="9"/>
        <v>45.8</v>
      </c>
      <c r="AN22" s="210">
        <f t="shared" si="9"/>
        <v>35.299999999999997</v>
      </c>
      <c r="AO22" s="210">
        <f t="shared" si="9"/>
        <v>53.4</v>
      </c>
      <c r="AP22" s="210">
        <f t="shared" si="9"/>
        <v>40.799999999999997</v>
      </c>
      <c r="AQ22" s="210">
        <f t="shared" si="9"/>
        <v>59.4</v>
      </c>
      <c r="AR22" s="210">
        <f t="shared" si="9"/>
        <v>45.8</v>
      </c>
      <c r="AS22" s="210">
        <f t="shared" si="9"/>
        <v>64.3</v>
      </c>
      <c r="AT22" s="210">
        <f t="shared" si="9"/>
        <v>50</v>
      </c>
      <c r="AU22" s="210">
        <f t="shared" si="9"/>
        <v>66.900000000000006</v>
      </c>
      <c r="AV22" s="210">
        <f t="shared" si="9"/>
        <v>52.2</v>
      </c>
      <c r="AW22" s="210">
        <f t="shared" si="9"/>
        <v>68.900000000000006</v>
      </c>
      <c r="AX22" s="210">
        <f t="shared" si="9"/>
        <v>54.1</v>
      </c>
      <c r="AY22" s="210">
        <f t="shared" si="9"/>
        <v>70.5</v>
      </c>
      <c r="AZ22" s="210">
        <f t="shared" si="9"/>
        <v>55.3</v>
      </c>
      <c r="BA22" s="210">
        <f t="shared" si="9"/>
        <v>72.7</v>
      </c>
      <c r="BB22" s="210">
        <f t="shared" si="9"/>
        <v>56.4</v>
      </c>
      <c r="BC22" s="210">
        <f t="shared" si="9"/>
        <v>76</v>
      </c>
      <c r="BD22" s="210">
        <f t="shared" si="9"/>
        <v>58.1</v>
      </c>
      <c r="BE22" s="210">
        <f t="shared" si="9"/>
        <v>79.7</v>
      </c>
      <c r="BF22" s="210">
        <f t="shared" si="9"/>
        <v>60.2</v>
      </c>
      <c r="BG22" s="210">
        <f t="shared" si="9"/>
        <v>83.3</v>
      </c>
      <c r="BH22" s="210">
        <f t="shared" si="9"/>
        <v>62.3</v>
      </c>
      <c r="BI22" s="210">
        <f t="shared" si="9"/>
        <v>87.2</v>
      </c>
      <c r="BJ22" s="210">
        <f t="shared" si="9"/>
        <v>64.7</v>
      </c>
      <c r="BK22" s="210">
        <f t="shared" si="9"/>
        <v>89.8</v>
      </c>
      <c r="BL22" s="210">
        <f t="shared" si="9"/>
        <v>65.400000000000006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100</v>
      </c>
      <c r="F23" s="75">
        <v>99</v>
      </c>
      <c r="G23" s="75">
        <v>99</v>
      </c>
      <c r="H23" s="75">
        <v>98</v>
      </c>
      <c r="I23" s="73">
        <v>95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101</v>
      </c>
      <c r="AJ23" s="215">
        <f t="shared" ref="AJ23:BJ23" si="10">IFERROR(ROUND(AJ20/AJ21*100,0),"")</f>
        <v>100</v>
      </c>
      <c r="AK23" s="75">
        <f t="shared" si="10"/>
        <v>101</v>
      </c>
      <c r="AL23" s="75">
        <f t="shared" si="10"/>
        <v>100</v>
      </c>
      <c r="AM23" s="75">
        <f t="shared" si="10"/>
        <v>99</v>
      </c>
      <c r="AN23" s="75">
        <f t="shared" si="10"/>
        <v>99</v>
      </c>
      <c r="AO23" s="75">
        <f t="shared" si="10"/>
        <v>101</v>
      </c>
      <c r="AP23" s="75">
        <f t="shared" si="10"/>
        <v>99</v>
      </c>
      <c r="AQ23" s="75">
        <f>IFERROR(ROUND(AQ20/AQ21*100,0),"")</f>
        <v>99</v>
      </c>
      <c r="AR23" s="75">
        <f t="shared" si="10"/>
        <v>100</v>
      </c>
      <c r="AS23" s="75">
        <f t="shared" si="10"/>
        <v>100</v>
      </c>
      <c r="AT23" s="75">
        <f t="shared" si="10"/>
        <v>100</v>
      </c>
      <c r="AU23" s="75">
        <f t="shared" si="10"/>
        <v>100</v>
      </c>
      <c r="AV23" s="75">
        <f t="shared" si="10"/>
        <v>99</v>
      </c>
      <c r="AW23" s="75">
        <f t="shared" si="10"/>
        <v>100</v>
      </c>
      <c r="AX23" s="75">
        <f t="shared" si="10"/>
        <v>99</v>
      </c>
      <c r="AY23" s="75">
        <f>IFERROR(ROUND(AY20/AY21*100,0),"")</f>
        <v>100</v>
      </c>
      <c r="AZ23" s="75">
        <f>IFERROR(ROUND(AZ20/AZ21*100,0),"")</f>
        <v>100</v>
      </c>
      <c r="BA23" s="75">
        <f t="shared" si="10"/>
        <v>100</v>
      </c>
      <c r="BB23" s="75">
        <f t="shared" si="10"/>
        <v>101</v>
      </c>
      <c r="BC23" s="75">
        <f t="shared" si="10"/>
        <v>99</v>
      </c>
      <c r="BD23" s="75">
        <f t="shared" si="10"/>
        <v>99</v>
      </c>
      <c r="BE23" s="75">
        <f t="shared" si="10"/>
        <v>99</v>
      </c>
      <c r="BF23" s="75">
        <f t="shared" si="10"/>
        <v>100</v>
      </c>
      <c r="BG23" s="75">
        <f>IFERROR(ROUND(BG20/BG21*100,0),"")</f>
        <v>99</v>
      </c>
      <c r="BH23" s="75">
        <f>IFERROR(ROUND(BH20/BH21*100,0),"")</f>
        <v>100</v>
      </c>
      <c r="BI23" s="75">
        <f t="shared" si="10"/>
        <v>99</v>
      </c>
      <c r="BJ23" s="75">
        <f t="shared" si="10"/>
        <v>99</v>
      </c>
      <c r="BK23" s="75">
        <f>IFERROR(ROUND(BK20/BK21*100,0),"")</f>
        <v>98</v>
      </c>
      <c r="BL23" s="73">
        <f>IFERROR(ROUND(BL20/BL21*100,0),"")</f>
        <v>95</v>
      </c>
    </row>
    <row r="24" spans="1:67" ht="15" customHeight="1">
      <c r="A24" s="12"/>
      <c r="B24" s="12"/>
      <c r="C24" s="13" t="s">
        <v>12</v>
      </c>
      <c r="D24" s="76">
        <v>98</v>
      </c>
      <c r="E24" s="76">
        <v>101</v>
      </c>
      <c r="F24" s="76">
        <v>98</v>
      </c>
      <c r="G24" s="76">
        <v>100</v>
      </c>
      <c r="H24" s="76">
        <v>97</v>
      </c>
      <c r="I24" s="74">
        <v>96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114</v>
      </c>
      <c r="AJ24" s="76">
        <f t="shared" ref="AJ24:BL24" si="11">IFERROR(ROUND(AJ20/AJ22*100,0),"")</f>
        <v>110</v>
      </c>
      <c r="AK24" s="76">
        <f t="shared" si="11"/>
        <v>111</v>
      </c>
      <c r="AL24" s="76">
        <f t="shared" si="11"/>
        <v>110</v>
      </c>
      <c r="AM24" s="76">
        <f t="shared" si="11"/>
        <v>107</v>
      </c>
      <c r="AN24" s="76">
        <f t="shared" si="11"/>
        <v>107</v>
      </c>
      <c r="AO24" s="76">
        <f t="shared" si="11"/>
        <v>105</v>
      </c>
      <c r="AP24" s="76">
        <f t="shared" si="11"/>
        <v>106</v>
      </c>
      <c r="AQ24" s="76">
        <f t="shared" si="11"/>
        <v>103</v>
      </c>
      <c r="AR24" s="76">
        <f t="shared" si="11"/>
        <v>106</v>
      </c>
      <c r="AS24" s="76">
        <f t="shared" si="11"/>
        <v>101</v>
      </c>
      <c r="AT24" s="76">
        <f t="shared" si="11"/>
        <v>104</v>
      </c>
      <c r="AU24" s="76">
        <f t="shared" si="11"/>
        <v>101</v>
      </c>
      <c r="AV24" s="76">
        <f t="shared" si="11"/>
        <v>103</v>
      </c>
      <c r="AW24" s="76">
        <f t="shared" si="11"/>
        <v>101</v>
      </c>
      <c r="AX24" s="76">
        <f t="shared" si="11"/>
        <v>103</v>
      </c>
      <c r="AY24" s="76">
        <f>IFERROR(ROUND(AY20/AY22*100,0),"")</f>
        <v>100</v>
      </c>
      <c r="AZ24" s="76">
        <f>IFERROR(ROUND(AZ20/AZ22*100,0),"")</f>
        <v>103</v>
      </c>
      <c r="BA24" s="76">
        <f t="shared" si="11"/>
        <v>99</v>
      </c>
      <c r="BB24" s="76">
        <f t="shared" si="11"/>
        <v>103</v>
      </c>
      <c r="BC24" s="76">
        <f t="shared" si="11"/>
        <v>97</v>
      </c>
      <c r="BD24" s="76">
        <f t="shared" si="11"/>
        <v>101</v>
      </c>
      <c r="BE24" s="76">
        <f t="shared" si="11"/>
        <v>98</v>
      </c>
      <c r="BF24" s="76">
        <f t="shared" si="11"/>
        <v>101</v>
      </c>
      <c r="BG24" s="76">
        <f>IFERROR(ROUND(BG20/BG22*100,0),"")</f>
        <v>98</v>
      </c>
      <c r="BH24" s="76">
        <f>IFERROR(ROUND(BH20/BH22*100,0),"")</f>
        <v>101</v>
      </c>
      <c r="BI24" s="76">
        <f t="shared" si="11"/>
        <v>98</v>
      </c>
      <c r="BJ24" s="76">
        <f t="shared" si="11"/>
        <v>100</v>
      </c>
      <c r="BK24" s="76">
        <f t="shared" si="11"/>
        <v>97</v>
      </c>
      <c r="BL24" s="74">
        <f t="shared" si="11"/>
        <v>96</v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9.2999999999999972</v>
      </c>
      <c r="Q25" s="132">
        <f>AM20-AK20</f>
        <v>8.1000000000000014</v>
      </c>
      <c r="R25" s="132">
        <f>AO20-AM20</f>
        <v>7.1000000000000014</v>
      </c>
      <c r="S25" s="132">
        <f>AQ20-AO20</f>
        <v>4.7999999999999972</v>
      </c>
      <c r="T25" s="132">
        <f>AS20-AQ20</f>
        <v>4.1999999999999957</v>
      </c>
      <c r="U25" s="132">
        <f>AU20-AS20</f>
        <v>2.7000000000000028</v>
      </c>
      <c r="V25" s="132">
        <f>AW20-AU20</f>
        <v>1.5</v>
      </c>
      <c r="W25" s="132">
        <f>AY20-AW20</f>
        <v>1.5</v>
      </c>
      <c r="X25" s="132">
        <f>BA20-AY20</f>
        <v>1.2999999999999972</v>
      </c>
      <c r="Y25" s="132">
        <f>BC20-BA20</f>
        <v>1.7000000000000028</v>
      </c>
      <c r="Z25" s="132">
        <f>BE20-BC20</f>
        <v>4</v>
      </c>
      <c r="AA25" s="132">
        <f>BG20-BE20</f>
        <v>3.7000000000000028</v>
      </c>
      <c r="AB25" s="132">
        <f>BI20-BG20</f>
        <v>4</v>
      </c>
      <c r="AC25" s="132">
        <f>BK20-BI20</f>
        <v>1.5</v>
      </c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9.3000000000000007</v>
      </c>
      <c r="Q26" s="132">
        <f>AM21-AK21</f>
        <v>8.7999999999999972</v>
      </c>
      <c r="R26" s="132">
        <f>AO21-AM21</f>
        <v>6.2000000000000028</v>
      </c>
      <c r="S26" s="132">
        <f>AQ21-AO21</f>
        <v>6.1000000000000014</v>
      </c>
      <c r="T26" s="132">
        <f>AS21-AQ21</f>
        <v>3.6999999999999957</v>
      </c>
      <c r="U26" s="132">
        <f>AU21-AS21</f>
        <v>2.7999999999999972</v>
      </c>
      <c r="V26" s="132">
        <f>AW21-AU21</f>
        <v>1.4000000000000057</v>
      </c>
      <c r="W26" s="132">
        <f>AY21-AW21</f>
        <v>1.2999999999999972</v>
      </c>
      <c r="X26" s="132">
        <f>BA21-AY21</f>
        <v>1.6000000000000085</v>
      </c>
      <c r="Y26" s="132">
        <f>BC21-BA21</f>
        <v>2.5</v>
      </c>
      <c r="Z26" s="132">
        <f>BE21-BC21</f>
        <v>3.5</v>
      </c>
      <c r="AA26" s="132">
        <f>BG21-BE21</f>
        <v>4.1999999999999886</v>
      </c>
      <c r="AB26" s="132">
        <f>BI21-BG21</f>
        <v>4.1000000000000085</v>
      </c>
      <c r="AC26" s="188">
        <f>BK21-BI21</f>
        <v>1.7000000000000028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100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9.0999999999999979</v>
      </c>
      <c r="Q27" s="132">
        <f>AM22-AK22</f>
        <v>8.8999999999999986</v>
      </c>
      <c r="R27" s="132">
        <f>AO22-AM22</f>
        <v>7.6000000000000014</v>
      </c>
      <c r="S27" s="132">
        <f>AQ22-AO22</f>
        <v>6</v>
      </c>
      <c r="T27" s="132">
        <f>AS22-AQ22</f>
        <v>4.8999999999999986</v>
      </c>
      <c r="U27" s="132">
        <f>AU22-AS22</f>
        <v>2.6000000000000085</v>
      </c>
      <c r="V27" s="132">
        <f>AW22-AU22</f>
        <v>2</v>
      </c>
      <c r="W27" s="132">
        <f>AY22-AW22</f>
        <v>1.5999999999999943</v>
      </c>
      <c r="X27" s="132">
        <f>BA22-AY22</f>
        <v>2.2000000000000028</v>
      </c>
      <c r="Y27" s="132">
        <f>BC22-BA22</f>
        <v>3.2999999999999972</v>
      </c>
      <c r="Z27" s="132">
        <f>BE22-BC22</f>
        <v>3.7000000000000028</v>
      </c>
      <c r="AA27" s="132">
        <f>BG22-BE22</f>
        <v>3.5999999999999943</v>
      </c>
      <c r="AB27" s="132">
        <f>BI22-BG22</f>
        <v>3.9000000000000057</v>
      </c>
      <c r="AC27" s="132">
        <f>BK22-BI22</f>
        <v>2.5999999999999943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101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99.999999999999972</v>
      </c>
      <c r="Q28" s="150">
        <f t="shared" ref="Q28:AC28" si="12">Q25/Q26*100</f>
        <v>92.045454545454589</v>
      </c>
      <c r="R28" s="150">
        <f>R25/R26*100</f>
        <v>114.51612903225804</v>
      </c>
      <c r="S28" s="150">
        <f t="shared" si="12"/>
        <v>78.688524590163865</v>
      </c>
      <c r="T28" s="150">
        <f t="shared" si="12"/>
        <v>113.51351351351353</v>
      </c>
      <c r="U28" s="150">
        <f t="shared" si="12"/>
        <v>96.42857142857163</v>
      </c>
      <c r="V28" s="150">
        <f>V25/V26*100</f>
        <v>107.14285714285671</v>
      </c>
      <c r="W28" s="150">
        <f t="shared" si="12"/>
        <v>115.38461538461564</v>
      </c>
      <c r="X28" s="150">
        <f t="shared" si="12"/>
        <v>81.249999999999389</v>
      </c>
      <c r="Y28" s="150">
        <f t="shared" si="12"/>
        <v>68.000000000000114</v>
      </c>
      <c r="Z28" s="150">
        <f t="shared" si="12"/>
        <v>114.28571428571428</v>
      </c>
      <c r="AA28" s="150">
        <f t="shared" si="12"/>
        <v>88.0952380952384</v>
      </c>
      <c r="AB28" s="150">
        <f t="shared" si="12"/>
        <v>97.5609756097559</v>
      </c>
      <c r="AC28" s="150">
        <f t="shared" si="12"/>
        <v>88.235294117646916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0.43010752688171888</v>
      </c>
      <c r="AL28" s="14"/>
      <c r="AM28" s="82">
        <f>(AM20-AM21)/(Q26/10)</f>
        <v>-0.34090909090908783</v>
      </c>
      <c r="AN28" s="14"/>
      <c r="AO28" s="88">
        <f>(AO20-AO21)/(R26/10)</f>
        <v>0.96774193548387277</v>
      </c>
      <c r="AP28" s="14"/>
      <c r="AQ28" s="88">
        <f>(AQ20-AQ21)/(S26/10)</f>
        <v>-1.1475409836065618</v>
      </c>
      <c r="AR28" s="14"/>
      <c r="AS28" s="88">
        <f>(AS20-AS21)/(T26/10)</f>
        <v>-0.5405405405405489</v>
      </c>
      <c r="AT28" s="14"/>
      <c r="AU28" s="87">
        <f>(AU20-AU21)/(U26/10)</f>
        <v>-1.0714285714285625</v>
      </c>
      <c r="AV28" s="14"/>
      <c r="AW28" s="88">
        <f>(AW20-AW21)/(V26/10)</f>
        <v>-1.428571428571443</v>
      </c>
      <c r="AX28" s="14"/>
      <c r="AY28" s="88">
        <f>(AY20-AY21)/(W26/10)</f>
        <v>0</v>
      </c>
      <c r="AZ28" s="14"/>
      <c r="BA28" s="82">
        <f>(BA20-BA21)/(X26/10)</f>
        <v>-1.8750000000000608</v>
      </c>
      <c r="BB28" s="14"/>
      <c r="BC28" s="88">
        <f>(BC20-BC21)/(Y26/10)</f>
        <v>-4.4000000000000341</v>
      </c>
      <c r="BD28" s="14"/>
      <c r="BE28" s="88">
        <f>(BE20-BE21)/(Z26/10)</f>
        <v>-1.7142857142857388</v>
      </c>
      <c r="BF28" s="14"/>
      <c r="BG28" s="88">
        <f>(BG20-BG21)/(AA26/10)</f>
        <v>-2.6190476190476124</v>
      </c>
      <c r="BH28" s="14"/>
      <c r="BI28" s="153">
        <f>(BI20-BI21)/(AB26/10)</f>
        <v>-2.9268292682926838</v>
      </c>
      <c r="BJ28" s="185"/>
      <c r="BK28" s="191">
        <f>(BK20-BK21)/(AC26/10)</f>
        <v>-8.2352941176470775</v>
      </c>
      <c r="BL28" s="148"/>
      <c r="BO28" s="78"/>
    </row>
    <row r="29" spans="1:67">
      <c r="A29" s="99"/>
      <c r="B29" s="99" t="s">
        <v>108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102.19780219780219</v>
      </c>
      <c r="Q29" s="150">
        <f>Q25/Q27*100</f>
        <v>91.011235955056208</v>
      </c>
      <c r="R29" s="150">
        <f t="shared" ref="R29:AC29" si="13">R25/R27*100</f>
        <v>93.421052631578945</v>
      </c>
      <c r="S29" s="150">
        <f t="shared" si="13"/>
        <v>79.999999999999943</v>
      </c>
      <c r="T29" s="150">
        <f t="shared" si="13"/>
        <v>85.714285714285651</v>
      </c>
      <c r="U29" s="150">
        <f t="shared" si="13"/>
        <v>103.84615384615361</v>
      </c>
      <c r="V29" s="150">
        <f t="shared" si="13"/>
        <v>75</v>
      </c>
      <c r="W29" s="150">
        <f t="shared" si="13"/>
        <v>93.750000000000327</v>
      </c>
      <c r="X29" s="150">
        <f t="shared" si="13"/>
        <v>59.09090909090888</v>
      </c>
      <c r="Y29" s="150">
        <f t="shared" si="13"/>
        <v>51.515151515151643</v>
      </c>
      <c r="Z29" s="150">
        <f t="shared" si="13"/>
        <v>108.10810810810803</v>
      </c>
      <c r="AA29" s="150">
        <f t="shared" si="13"/>
        <v>102.77777777777801</v>
      </c>
      <c r="AB29" s="150">
        <f t="shared" si="13"/>
        <v>102.56410256410243</v>
      </c>
      <c r="AC29" s="150">
        <f t="shared" si="13"/>
        <v>57.692307692307821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4.3956043956043969</v>
      </c>
      <c r="AL29" s="14"/>
      <c r="AM29" s="82">
        <f>(AM20-AM22)/(Q27/10)</f>
        <v>3.5955056179775315</v>
      </c>
      <c r="AN29" s="14"/>
      <c r="AO29" s="88">
        <f>(AO20-AO22)/(R27/10)</f>
        <v>3.5526315789473717</v>
      </c>
      <c r="AP29" s="14"/>
      <c r="AQ29" s="88">
        <f>(AQ20-AQ22)/(S27/10)</f>
        <v>2.5</v>
      </c>
      <c r="AR29" s="14"/>
      <c r="AS29" s="88">
        <f>(AS20-AS22)/(T27/10)</f>
        <v>1.6326530612244845</v>
      </c>
      <c r="AT29" s="14"/>
      <c r="AU29" s="87">
        <f>(AU20-AU22)/(U27/10)</f>
        <v>3.4615384615384177</v>
      </c>
      <c r="AV29" s="14"/>
      <c r="AW29" s="87"/>
      <c r="AX29" s="14"/>
      <c r="AY29" s="88">
        <f>(AY20-AY22)/(W27/10)</f>
        <v>1.8749999999999891</v>
      </c>
      <c r="AZ29" s="14"/>
      <c r="BA29" s="82">
        <f>(BA20-BA22)/(X27/10)</f>
        <v>-2.7272727272727626</v>
      </c>
      <c r="BB29" s="14"/>
      <c r="BC29" s="88">
        <f>(BC20-BC22)/(Y27/10)</f>
        <v>-6.6666666666666803</v>
      </c>
      <c r="BD29" s="14"/>
      <c r="BE29" s="88">
        <f>(BE20-BE22)/(Z27/10)</f>
        <v>-5.1351351351351466</v>
      </c>
      <c r="BF29" s="14"/>
      <c r="BG29" s="88">
        <f>(BG20-BG22)/(AA27/10)</f>
        <v>-5</v>
      </c>
      <c r="BH29" s="14"/>
      <c r="BI29" s="153">
        <f>(BI20-BI22)/(AB27/10)</f>
        <v>-4.3589743589743595</v>
      </c>
      <c r="BJ29" s="185"/>
      <c r="BK29" s="185">
        <f>(BK20-BK22)/(AC27/10)</f>
        <v>-10.769230769230781</v>
      </c>
      <c r="BL29" s="148"/>
    </row>
    <row r="30" spans="1:67">
      <c r="A30" s="99"/>
      <c r="B30" s="14" t="s">
        <v>107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/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/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7"/>
      <c r="S53" s="247"/>
      <c r="T53" s="178"/>
      <c r="U53" s="20"/>
      <c r="V53" s="246"/>
      <c r="W53" s="246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08"/>
  <sheetViews>
    <sheetView showGridLines="0" showZeros="0" zoomScale="115" zoomScaleNormal="115" zoomScaleSheetLayoutView="70" workbookViewId="0">
      <selection activeCell="I23" sqref="I23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102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41</v>
      </c>
      <c r="E3" s="27"/>
      <c r="F3" s="90" t="s">
        <v>42</v>
      </c>
      <c r="G3" s="27"/>
      <c r="H3" s="90" t="s">
        <v>37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49" t="s">
        <v>37</v>
      </c>
      <c r="BH3" s="250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8"/>
      <c r="B5" s="8"/>
      <c r="C5" s="94" t="s">
        <v>45</v>
      </c>
      <c r="D5" s="44">
        <v>58.8</v>
      </c>
      <c r="E5" s="72">
        <v>73</v>
      </c>
      <c r="F5" s="44">
        <v>62.1</v>
      </c>
      <c r="G5" s="72">
        <v>76.3</v>
      </c>
      <c r="H5" s="72">
        <v>64.3</v>
      </c>
      <c r="I5" s="151">
        <v>77.900000000000006</v>
      </c>
      <c r="J5" s="133"/>
      <c r="AF5" s="8"/>
      <c r="AG5" s="8"/>
      <c r="AH5" s="94" t="s">
        <v>45</v>
      </c>
      <c r="AI5" s="44">
        <v>23.6</v>
      </c>
      <c r="AJ5" s="72">
        <v>25</v>
      </c>
      <c r="AK5" s="44">
        <v>29.5</v>
      </c>
      <c r="AL5" s="72">
        <v>32.5</v>
      </c>
      <c r="AM5" s="72">
        <v>34.5</v>
      </c>
      <c r="AN5" s="151">
        <v>39.5</v>
      </c>
      <c r="AO5" s="44">
        <v>38.799999999999997</v>
      </c>
      <c r="AP5" s="72">
        <v>46.6</v>
      </c>
      <c r="AQ5" s="72">
        <v>42.3</v>
      </c>
      <c r="AR5" s="151">
        <v>51.7</v>
      </c>
      <c r="AS5" s="44">
        <v>45.9</v>
      </c>
      <c r="AT5" s="72">
        <v>57.1</v>
      </c>
      <c r="AU5" s="72">
        <v>48.3</v>
      </c>
      <c r="AV5" s="151">
        <v>60.6</v>
      </c>
      <c r="AW5" s="44">
        <v>50.6</v>
      </c>
      <c r="AX5" s="72">
        <v>63.7</v>
      </c>
      <c r="AY5" s="72">
        <v>52.5</v>
      </c>
      <c r="AZ5" s="154">
        <v>66</v>
      </c>
      <c r="BA5" s="44">
        <v>55.4</v>
      </c>
      <c r="BB5" s="72">
        <v>69.5</v>
      </c>
      <c r="BC5" s="44">
        <v>58.8</v>
      </c>
      <c r="BD5" s="72">
        <v>73</v>
      </c>
      <c r="BE5" s="72">
        <v>62.1</v>
      </c>
      <c r="BF5" s="154">
        <v>76.3</v>
      </c>
      <c r="BG5" s="44">
        <v>64.3</v>
      </c>
      <c r="BH5" s="72">
        <v>77.900000000000006</v>
      </c>
      <c r="BI5" s="169"/>
      <c r="BJ5" s="169"/>
      <c r="BK5" s="169"/>
      <c r="BL5" s="169"/>
    </row>
    <row r="6" spans="1:67" ht="14.25">
      <c r="A6" s="8"/>
      <c r="B6" s="8"/>
      <c r="C6" s="95" t="s">
        <v>46</v>
      </c>
      <c r="D6" s="89">
        <v>66.099999999999994</v>
      </c>
      <c r="E6" s="80">
        <v>73.7</v>
      </c>
      <c r="F6" s="89">
        <v>68.599999999999994</v>
      </c>
      <c r="G6" s="80">
        <v>76.900000000000006</v>
      </c>
      <c r="H6" s="80">
        <v>72.2</v>
      </c>
      <c r="I6" s="242">
        <v>77.400000000000006</v>
      </c>
      <c r="J6" s="134"/>
      <c r="AF6" s="8"/>
      <c r="AG6" s="8"/>
      <c r="AH6" s="95" t="s">
        <v>46</v>
      </c>
      <c r="AI6" s="219">
        <v>24.7</v>
      </c>
      <c r="AJ6" s="212">
        <v>25.3</v>
      </c>
      <c r="AK6" s="219">
        <v>31.5</v>
      </c>
      <c r="AL6" s="212">
        <v>32.6</v>
      </c>
      <c r="AM6" s="212">
        <v>37.5</v>
      </c>
      <c r="AN6" s="220">
        <v>40</v>
      </c>
      <c r="AO6" s="219">
        <v>42.8</v>
      </c>
      <c r="AP6" s="212">
        <v>47.8</v>
      </c>
      <c r="AQ6" s="212">
        <v>46.9</v>
      </c>
      <c r="AR6" s="220">
        <v>53.4</v>
      </c>
      <c r="AS6" s="219">
        <v>49.7</v>
      </c>
      <c r="AT6" s="212">
        <v>56.1</v>
      </c>
      <c r="AU6" s="212">
        <v>52.2</v>
      </c>
      <c r="AV6" s="220">
        <v>59.8</v>
      </c>
      <c r="AW6" s="219">
        <v>54.5</v>
      </c>
      <c r="AX6" s="212">
        <v>62.6</v>
      </c>
      <c r="AY6" s="212">
        <v>57.3</v>
      </c>
      <c r="AZ6" s="221">
        <v>66.2</v>
      </c>
      <c r="BA6" s="219">
        <v>61.8</v>
      </c>
      <c r="BB6" s="212">
        <v>70.2</v>
      </c>
      <c r="BC6" s="219">
        <v>66.099999999999994</v>
      </c>
      <c r="BD6" s="212">
        <v>73.7</v>
      </c>
      <c r="BE6" s="212">
        <v>68.599999999999994</v>
      </c>
      <c r="BF6" s="221">
        <v>76.900000000000006</v>
      </c>
      <c r="BG6" s="219">
        <v>72.2</v>
      </c>
      <c r="BH6" s="212">
        <v>77.400000000000006</v>
      </c>
      <c r="BI6" s="169"/>
      <c r="BJ6" s="169"/>
      <c r="BK6" s="169"/>
      <c r="BL6" s="169"/>
    </row>
    <row r="7" spans="1:67" ht="14.25">
      <c r="A7" s="8" t="s">
        <v>82</v>
      </c>
      <c r="B7" s="8" t="s">
        <v>36</v>
      </c>
      <c r="C7" s="96" t="s">
        <v>48</v>
      </c>
      <c r="D7" s="46">
        <v>64.400000000000006</v>
      </c>
      <c r="E7" s="66">
        <v>76</v>
      </c>
      <c r="F7" s="46">
        <v>67.2</v>
      </c>
      <c r="G7" s="66">
        <v>78.900000000000006</v>
      </c>
      <c r="H7" s="66">
        <v>69.8</v>
      </c>
      <c r="I7" s="243">
        <v>80.2</v>
      </c>
      <c r="J7" s="135"/>
      <c r="AF7" s="8" t="s">
        <v>82</v>
      </c>
      <c r="AG7" s="8" t="s">
        <v>36</v>
      </c>
      <c r="AH7" s="96" t="s">
        <v>48</v>
      </c>
      <c r="AI7" s="222">
        <v>22.4</v>
      </c>
      <c r="AJ7" s="211">
        <v>24</v>
      </c>
      <c r="AK7" s="222">
        <v>28.3</v>
      </c>
      <c r="AL7" s="211">
        <v>31</v>
      </c>
      <c r="AM7" s="211">
        <v>34</v>
      </c>
      <c r="AN7" s="223">
        <v>38.299999999999997</v>
      </c>
      <c r="AO7" s="222">
        <v>39</v>
      </c>
      <c r="AP7" s="211">
        <v>45.2</v>
      </c>
      <c r="AQ7" s="211">
        <v>43.6</v>
      </c>
      <c r="AR7" s="223">
        <v>51.6</v>
      </c>
      <c r="AS7" s="222">
        <v>47.2</v>
      </c>
      <c r="AT7" s="211">
        <v>56.2</v>
      </c>
      <c r="AU7" s="211">
        <v>49.9</v>
      </c>
      <c r="AV7" s="223">
        <v>60.4</v>
      </c>
      <c r="AW7" s="222">
        <v>52</v>
      </c>
      <c r="AX7" s="211">
        <v>63.2</v>
      </c>
      <c r="AY7" s="211">
        <v>55.4</v>
      </c>
      <c r="AZ7" s="224">
        <v>67</v>
      </c>
      <c r="BA7" s="222">
        <v>60.1</v>
      </c>
      <c r="BB7" s="211">
        <v>71.8</v>
      </c>
      <c r="BC7" s="222">
        <v>64.400000000000006</v>
      </c>
      <c r="BD7" s="211">
        <v>76</v>
      </c>
      <c r="BE7" s="211">
        <v>67.2</v>
      </c>
      <c r="BF7" s="224">
        <v>78.900000000000006</v>
      </c>
      <c r="BG7" s="222">
        <v>69.8</v>
      </c>
      <c r="BH7" s="211">
        <v>80.2</v>
      </c>
      <c r="BI7" s="170"/>
      <c r="BJ7" s="170"/>
      <c r="BK7" s="170"/>
      <c r="BL7" s="170"/>
    </row>
    <row r="8" spans="1:67">
      <c r="A8" s="8"/>
      <c r="B8" s="8"/>
      <c r="C8" s="10" t="s">
        <v>11</v>
      </c>
      <c r="D8" s="75">
        <v>89</v>
      </c>
      <c r="E8" s="73">
        <v>99</v>
      </c>
      <c r="F8" s="73">
        <v>91</v>
      </c>
      <c r="G8" s="73">
        <v>99</v>
      </c>
      <c r="H8" s="73">
        <v>89</v>
      </c>
      <c r="I8" s="73">
        <v>101</v>
      </c>
      <c r="J8" s="136"/>
      <c r="AF8" s="8"/>
      <c r="AG8" s="8"/>
      <c r="AH8" s="10" t="s">
        <v>11</v>
      </c>
      <c r="AI8" s="75">
        <f t="shared" ref="AI8:BH8" si="0">ROUND(AI5/AI6*100,0)</f>
        <v>96</v>
      </c>
      <c r="AJ8" s="73">
        <f t="shared" si="0"/>
        <v>99</v>
      </c>
      <c r="AK8" s="73">
        <f t="shared" si="0"/>
        <v>94</v>
      </c>
      <c r="AL8" s="73">
        <f t="shared" si="0"/>
        <v>100</v>
      </c>
      <c r="AM8" s="73">
        <f t="shared" si="0"/>
        <v>92</v>
      </c>
      <c r="AN8" s="73">
        <f t="shared" si="0"/>
        <v>99</v>
      </c>
      <c r="AO8" s="73">
        <f t="shared" si="0"/>
        <v>91</v>
      </c>
      <c r="AP8" s="73">
        <f t="shared" si="0"/>
        <v>97</v>
      </c>
      <c r="AQ8" s="73">
        <f t="shared" si="0"/>
        <v>90</v>
      </c>
      <c r="AR8" s="73">
        <f t="shared" si="0"/>
        <v>97</v>
      </c>
      <c r="AS8" s="73">
        <f t="shared" si="0"/>
        <v>92</v>
      </c>
      <c r="AT8" s="73">
        <f t="shared" si="0"/>
        <v>102</v>
      </c>
      <c r="AU8" s="73">
        <f t="shared" si="0"/>
        <v>93</v>
      </c>
      <c r="AV8" s="73">
        <f t="shared" si="0"/>
        <v>101</v>
      </c>
      <c r="AW8" s="73">
        <f t="shared" si="0"/>
        <v>93</v>
      </c>
      <c r="AX8" s="73">
        <f t="shared" si="0"/>
        <v>102</v>
      </c>
      <c r="AY8" s="73">
        <f>ROUND(AY5/AY6*100,0)</f>
        <v>92</v>
      </c>
      <c r="AZ8" s="73">
        <f>ROUND(AZ5/AZ6*100,0)</f>
        <v>100</v>
      </c>
      <c r="BA8" s="73">
        <f t="shared" si="0"/>
        <v>90</v>
      </c>
      <c r="BB8" s="73">
        <f t="shared" si="0"/>
        <v>99</v>
      </c>
      <c r="BC8" s="73">
        <f t="shared" si="0"/>
        <v>89</v>
      </c>
      <c r="BD8" s="73">
        <f t="shared" si="0"/>
        <v>99</v>
      </c>
      <c r="BE8" s="73">
        <f t="shared" si="0"/>
        <v>91</v>
      </c>
      <c r="BF8" s="73">
        <f t="shared" si="0"/>
        <v>99</v>
      </c>
      <c r="BG8" s="73">
        <f t="shared" si="0"/>
        <v>89</v>
      </c>
      <c r="BH8" s="73">
        <f t="shared" si="0"/>
        <v>101</v>
      </c>
      <c r="BI8" s="148"/>
      <c r="BJ8" s="148"/>
      <c r="BK8" s="148"/>
      <c r="BL8" s="148"/>
    </row>
    <row r="9" spans="1:67">
      <c r="A9" s="8"/>
      <c r="B9" s="12"/>
      <c r="C9" s="13" t="s">
        <v>12</v>
      </c>
      <c r="D9" s="76">
        <v>91</v>
      </c>
      <c r="E9" s="74">
        <v>96</v>
      </c>
      <c r="F9" s="74">
        <v>92</v>
      </c>
      <c r="G9" s="74">
        <v>97</v>
      </c>
      <c r="H9" s="74">
        <v>92</v>
      </c>
      <c r="I9" s="74">
        <v>97</v>
      </c>
      <c r="J9" s="135"/>
      <c r="AF9" s="8"/>
      <c r="AG9" s="12"/>
      <c r="AH9" s="13" t="s">
        <v>12</v>
      </c>
      <c r="AI9" s="76">
        <f t="shared" ref="AI9:BH9" si="1">ROUND(AI5/AI7*100,0)</f>
        <v>105</v>
      </c>
      <c r="AJ9" s="74">
        <f t="shared" si="1"/>
        <v>104</v>
      </c>
      <c r="AK9" s="74">
        <f t="shared" si="1"/>
        <v>104</v>
      </c>
      <c r="AL9" s="74">
        <f t="shared" si="1"/>
        <v>105</v>
      </c>
      <c r="AM9" s="74">
        <f t="shared" si="1"/>
        <v>101</v>
      </c>
      <c r="AN9" s="74">
        <f t="shared" si="1"/>
        <v>103</v>
      </c>
      <c r="AO9" s="74">
        <f t="shared" si="1"/>
        <v>99</v>
      </c>
      <c r="AP9" s="74">
        <f t="shared" si="1"/>
        <v>103</v>
      </c>
      <c r="AQ9" s="74">
        <f t="shared" si="1"/>
        <v>97</v>
      </c>
      <c r="AR9" s="74">
        <f t="shared" si="1"/>
        <v>100</v>
      </c>
      <c r="AS9" s="74">
        <f t="shared" si="1"/>
        <v>97</v>
      </c>
      <c r="AT9" s="74">
        <f t="shared" si="1"/>
        <v>102</v>
      </c>
      <c r="AU9" s="74">
        <f t="shared" si="1"/>
        <v>97</v>
      </c>
      <c r="AV9" s="74">
        <f t="shared" si="1"/>
        <v>100</v>
      </c>
      <c r="AW9" s="74">
        <f t="shared" si="1"/>
        <v>97</v>
      </c>
      <c r="AX9" s="74">
        <f t="shared" si="1"/>
        <v>101</v>
      </c>
      <c r="AY9" s="74">
        <f>ROUND(AY5/AY7*100,0)</f>
        <v>95</v>
      </c>
      <c r="AZ9" s="74">
        <f>ROUND(AZ5/AZ7*100,0)</f>
        <v>99</v>
      </c>
      <c r="BA9" s="74">
        <f t="shared" si="1"/>
        <v>92</v>
      </c>
      <c r="BB9" s="74">
        <f t="shared" si="1"/>
        <v>97</v>
      </c>
      <c r="BC9" s="74">
        <f t="shared" si="1"/>
        <v>91</v>
      </c>
      <c r="BD9" s="74">
        <f t="shared" si="1"/>
        <v>96</v>
      </c>
      <c r="BE9" s="74">
        <f t="shared" si="1"/>
        <v>92</v>
      </c>
      <c r="BF9" s="74">
        <f t="shared" si="1"/>
        <v>97</v>
      </c>
      <c r="BG9" s="74">
        <f t="shared" si="1"/>
        <v>92</v>
      </c>
      <c r="BH9" s="74">
        <f t="shared" si="1"/>
        <v>97</v>
      </c>
      <c r="BI9" s="148"/>
      <c r="BJ9" s="148"/>
      <c r="BK9" s="148"/>
      <c r="BL9" s="148"/>
    </row>
    <row r="10" spans="1:67" ht="14.25">
      <c r="A10" s="70"/>
      <c r="B10" s="8"/>
      <c r="C10" s="94" t="s">
        <v>45</v>
      </c>
      <c r="D10" s="65">
        <v>64.099999999999994</v>
      </c>
      <c r="E10" s="65">
        <v>76.3</v>
      </c>
      <c r="F10" s="65">
        <v>67.3</v>
      </c>
      <c r="G10" s="65">
        <v>79.5</v>
      </c>
      <c r="H10" s="65">
        <v>69.5</v>
      </c>
      <c r="I10" s="65">
        <v>80.900000000000006</v>
      </c>
      <c r="J10" s="133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2"/>
      <c r="AA10" s="171"/>
      <c r="AB10" s="171"/>
      <c r="AC10" s="171"/>
      <c r="AF10" s="70"/>
      <c r="AG10" s="8"/>
      <c r="AH10" s="94" t="s">
        <v>45</v>
      </c>
      <c r="AI10" s="65">
        <v>23.1</v>
      </c>
      <c r="AJ10" s="65">
        <v>25.6</v>
      </c>
      <c r="AK10" s="65">
        <v>29</v>
      </c>
      <c r="AL10" s="65">
        <v>32.5</v>
      </c>
      <c r="AM10" s="65">
        <v>34.6</v>
      </c>
      <c r="AN10" s="65">
        <v>39.6</v>
      </c>
      <c r="AO10" s="65">
        <v>42.4</v>
      </c>
      <c r="AP10" s="65">
        <v>46.2</v>
      </c>
      <c r="AQ10" s="65">
        <v>44.9</v>
      </c>
      <c r="AR10" s="65">
        <v>53.7</v>
      </c>
      <c r="AS10" s="65">
        <v>48.7</v>
      </c>
      <c r="AT10" s="65">
        <v>58.6</v>
      </c>
      <c r="AU10" s="65">
        <v>51.9</v>
      </c>
      <c r="AV10" s="65">
        <v>63.5</v>
      </c>
      <c r="AW10" s="65">
        <v>54.1</v>
      </c>
      <c r="AX10" s="65">
        <v>67.8</v>
      </c>
      <c r="AY10" s="65">
        <v>57.5</v>
      </c>
      <c r="AZ10" s="65">
        <v>71.3</v>
      </c>
      <c r="BA10" s="65">
        <v>60.5</v>
      </c>
      <c r="BB10" s="65">
        <v>73.599999999999994</v>
      </c>
      <c r="BC10" s="65">
        <v>64.099999999999994</v>
      </c>
      <c r="BD10" s="65">
        <v>76.3</v>
      </c>
      <c r="BE10" s="65">
        <v>67.3</v>
      </c>
      <c r="BF10" s="65">
        <v>79.5</v>
      </c>
      <c r="BG10" s="65">
        <v>69.5</v>
      </c>
      <c r="BH10" s="65">
        <v>80.900000000000006</v>
      </c>
      <c r="BI10" s="169"/>
      <c r="BJ10" s="169"/>
      <c r="BK10" s="169"/>
      <c r="BL10" s="169"/>
      <c r="BN10" s="77"/>
      <c r="BO10" s="77"/>
    </row>
    <row r="11" spans="1:67" ht="14.25">
      <c r="A11" s="70"/>
      <c r="B11" s="8"/>
      <c r="C11" s="95" t="s">
        <v>46</v>
      </c>
      <c r="D11" s="65">
        <v>64.900000000000006</v>
      </c>
      <c r="E11" s="65">
        <v>73.2</v>
      </c>
      <c r="F11" s="65">
        <v>67</v>
      </c>
      <c r="G11" s="65">
        <v>74.599999999999994</v>
      </c>
      <c r="H11" s="65">
        <v>69.3</v>
      </c>
      <c r="I11" s="65">
        <v>76.599999999999994</v>
      </c>
      <c r="J11" s="134"/>
      <c r="P11" s="173"/>
      <c r="Q11" s="173"/>
      <c r="R11" s="173"/>
      <c r="S11" s="173"/>
      <c r="T11" s="173"/>
      <c r="U11" s="174"/>
      <c r="V11" s="174"/>
      <c r="W11" s="174"/>
      <c r="X11" s="174"/>
      <c r="Y11" s="174"/>
      <c r="Z11" s="174"/>
      <c r="AA11" s="174"/>
      <c r="AB11" s="174"/>
      <c r="AC11" s="174"/>
      <c r="AF11" s="70"/>
      <c r="AG11" s="8"/>
      <c r="AH11" s="95" t="s">
        <v>46</v>
      </c>
      <c r="AI11" s="210">
        <v>22.5</v>
      </c>
      <c r="AJ11" s="210">
        <v>25.2</v>
      </c>
      <c r="AK11" s="210">
        <v>29.2</v>
      </c>
      <c r="AL11" s="210">
        <v>32.700000000000003</v>
      </c>
      <c r="AM11" s="210">
        <v>35.200000000000003</v>
      </c>
      <c r="AN11" s="210">
        <v>39.9</v>
      </c>
      <c r="AO11" s="210">
        <v>40.4</v>
      </c>
      <c r="AP11" s="210">
        <v>46.5</v>
      </c>
      <c r="AQ11" s="210">
        <v>45.3</v>
      </c>
      <c r="AR11" s="210">
        <v>52.3</v>
      </c>
      <c r="AS11" s="210">
        <v>49.4</v>
      </c>
      <c r="AT11" s="210">
        <v>57</v>
      </c>
      <c r="AU11" s="210">
        <v>52.5</v>
      </c>
      <c r="AV11" s="210">
        <v>61</v>
      </c>
      <c r="AW11" s="210">
        <v>54.6</v>
      </c>
      <c r="AX11" s="210">
        <v>64.099999999999994</v>
      </c>
      <c r="AY11" s="210">
        <v>57.6</v>
      </c>
      <c r="AZ11" s="210">
        <v>67.400000000000006</v>
      </c>
      <c r="BA11" s="210">
        <v>61.5</v>
      </c>
      <c r="BB11" s="210">
        <v>70.2</v>
      </c>
      <c r="BC11" s="210">
        <v>64.900000000000006</v>
      </c>
      <c r="BD11" s="210">
        <v>73.2</v>
      </c>
      <c r="BE11" s="210">
        <v>67</v>
      </c>
      <c r="BF11" s="210">
        <v>74.599999999999994</v>
      </c>
      <c r="BG11" s="210">
        <v>69.3</v>
      </c>
      <c r="BH11" s="210">
        <v>76.599999999999994</v>
      </c>
      <c r="BI11" s="169"/>
      <c r="BJ11" s="169"/>
      <c r="BK11" s="169"/>
      <c r="BL11" s="169"/>
    </row>
    <row r="12" spans="1:67" ht="15.75">
      <c r="A12" s="9" t="s">
        <v>83</v>
      </c>
      <c r="B12" s="8" t="s">
        <v>91</v>
      </c>
      <c r="C12" s="96" t="s">
        <v>48</v>
      </c>
      <c r="D12" s="66">
        <v>63.3</v>
      </c>
      <c r="E12" s="66">
        <v>73.8</v>
      </c>
      <c r="F12" s="66">
        <v>65.900000000000006</v>
      </c>
      <c r="G12" s="66">
        <v>76.400000000000006</v>
      </c>
      <c r="H12" s="66">
        <v>67.8</v>
      </c>
      <c r="I12" s="66">
        <v>77.599999999999994</v>
      </c>
      <c r="J12" s="135"/>
      <c r="AC12" s="58"/>
      <c r="AF12" s="9" t="s">
        <v>83</v>
      </c>
      <c r="AG12" s="8" t="s">
        <v>84</v>
      </c>
      <c r="AH12" s="96" t="s">
        <v>48</v>
      </c>
      <c r="AI12" s="211">
        <v>19.399999999999999</v>
      </c>
      <c r="AJ12" s="211">
        <v>21.9</v>
      </c>
      <c r="AK12" s="211">
        <v>26</v>
      </c>
      <c r="AL12" s="211">
        <v>29.2</v>
      </c>
      <c r="AM12" s="211">
        <v>31.6</v>
      </c>
      <c r="AN12" s="211">
        <v>36.4</v>
      </c>
      <c r="AO12" s="211">
        <v>37.200000000000003</v>
      </c>
      <c r="AP12" s="211">
        <v>43.5</v>
      </c>
      <c r="AQ12" s="211">
        <v>42.3</v>
      </c>
      <c r="AR12" s="211">
        <v>50.2</v>
      </c>
      <c r="AS12" s="211">
        <v>46.5</v>
      </c>
      <c r="AT12" s="211">
        <v>55.6</v>
      </c>
      <c r="AU12" s="211">
        <v>49.8</v>
      </c>
      <c r="AV12" s="211">
        <v>59.6</v>
      </c>
      <c r="AW12" s="211">
        <v>52.1</v>
      </c>
      <c r="AX12" s="211">
        <v>62.5</v>
      </c>
      <c r="AY12" s="211">
        <v>55.1</v>
      </c>
      <c r="AZ12" s="211">
        <v>66.400000000000006</v>
      </c>
      <c r="BA12" s="211">
        <v>59.3</v>
      </c>
      <c r="BB12" s="211">
        <v>70.3</v>
      </c>
      <c r="BC12" s="211">
        <v>63.3</v>
      </c>
      <c r="BD12" s="211">
        <v>73.8</v>
      </c>
      <c r="BE12" s="211">
        <v>65.900000000000006</v>
      </c>
      <c r="BF12" s="211">
        <v>76.400000000000006</v>
      </c>
      <c r="BG12" s="211">
        <v>67.8</v>
      </c>
      <c r="BH12" s="211">
        <v>77.599999999999994</v>
      </c>
      <c r="BI12" s="169"/>
      <c r="BJ12" s="169"/>
      <c r="BK12" s="169"/>
      <c r="BL12" s="169"/>
    </row>
    <row r="13" spans="1:67" ht="14.25">
      <c r="A13" s="70"/>
      <c r="B13" s="8"/>
      <c r="C13" s="10" t="s">
        <v>11</v>
      </c>
      <c r="D13" s="75">
        <v>99</v>
      </c>
      <c r="E13" s="75">
        <v>104</v>
      </c>
      <c r="F13" s="75">
        <v>100</v>
      </c>
      <c r="G13" s="75">
        <v>107</v>
      </c>
      <c r="H13" s="75">
        <v>100</v>
      </c>
      <c r="I13" s="75">
        <v>106</v>
      </c>
      <c r="J13" s="136"/>
      <c r="AC13" s="58"/>
      <c r="AF13" s="70"/>
      <c r="AG13" s="8"/>
      <c r="AH13" s="10" t="s">
        <v>11</v>
      </c>
      <c r="AI13" s="75">
        <f>ROUND(AI10/AI11*100,0)</f>
        <v>103</v>
      </c>
      <c r="AJ13" s="75">
        <f t="shared" ref="AJ13:BH13" si="2">ROUND(AJ10/AJ11*100,0)</f>
        <v>102</v>
      </c>
      <c r="AK13" s="75">
        <f t="shared" si="2"/>
        <v>99</v>
      </c>
      <c r="AL13" s="75">
        <f t="shared" si="2"/>
        <v>99</v>
      </c>
      <c r="AM13" s="75">
        <f t="shared" si="2"/>
        <v>98</v>
      </c>
      <c r="AN13" s="75">
        <f t="shared" si="2"/>
        <v>99</v>
      </c>
      <c r="AO13" s="75">
        <f t="shared" si="2"/>
        <v>105</v>
      </c>
      <c r="AP13" s="75">
        <f t="shared" si="2"/>
        <v>99</v>
      </c>
      <c r="AQ13" s="75">
        <f t="shared" si="2"/>
        <v>99</v>
      </c>
      <c r="AR13" s="75">
        <f t="shared" si="2"/>
        <v>103</v>
      </c>
      <c r="AS13" s="75">
        <f t="shared" si="2"/>
        <v>99</v>
      </c>
      <c r="AT13" s="75">
        <f t="shared" si="2"/>
        <v>103</v>
      </c>
      <c r="AU13" s="75">
        <f t="shared" si="2"/>
        <v>99</v>
      </c>
      <c r="AV13" s="75">
        <f t="shared" si="2"/>
        <v>104</v>
      </c>
      <c r="AW13" s="75">
        <f t="shared" si="2"/>
        <v>99</v>
      </c>
      <c r="AX13" s="75">
        <f t="shared" si="2"/>
        <v>106</v>
      </c>
      <c r="AY13" s="75">
        <f>ROUND(AY10/AY11*100,0)</f>
        <v>100</v>
      </c>
      <c r="AZ13" s="75">
        <f>ROUND(AZ10/AZ11*100,0)</f>
        <v>106</v>
      </c>
      <c r="BA13" s="75">
        <f t="shared" si="2"/>
        <v>98</v>
      </c>
      <c r="BB13" s="75">
        <f t="shared" si="2"/>
        <v>105</v>
      </c>
      <c r="BC13" s="75">
        <f t="shared" si="2"/>
        <v>99</v>
      </c>
      <c r="BD13" s="75">
        <f t="shared" si="2"/>
        <v>104</v>
      </c>
      <c r="BE13" s="75">
        <f t="shared" si="2"/>
        <v>100</v>
      </c>
      <c r="BF13" s="75">
        <f t="shared" si="2"/>
        <v>107</v>
      </c>
      <c r="BG13" s="75">
        <f t="shared" si="2"/>
        <v>100</v>
      </c>
      <c r="BH13" s="73">
        <f t="shared" si="2"/>
        <v>106</v>
      </c>
      <c r="BI13" s="169"/>
      <c r="BJ13" s="169"/>
      <c r="BK13" s="169"/>
      <c r="BL13" s="169"/>
    </row>
    <row r="14" spans="1:67" ht="14.25">
      <c r="A14" s="70"/>
      <c r="B14" s="12"/>
      <c r="C14" s="13" t="s">
        <v>12</v>
      </c>
      <c r="D14" s="76">
        <v>101</v>
      </c>
      <c r="E14" s="76">
        <v>103</v>
      </c>
      <c r="F14" s="76">
        <v>102</v>
      </c>
      <c r="G14" s="76">
        <v>104</v>
      </c>
      <c r="H14" s="76">
        <v>103</v>
      </c>
      <c r="I14" s="76">
        <v>104</v>
      </c>
      <c r="J14" s="135"/>
      <c r="AC14" s="58"/>
      <c r="AF14" s="70"/>
      <c r="AG14" s="12"/>
      <c r="AH14" s="13" t="s">
        <v>12</v>
      </c>
      <c r="AI14" s="76">
        <f>ROUND(AI10/AI12*100,0)</f>
        <v>119</v>
      </c>
      <c r="AJ14" s="76">
        <f t="shared" ref="AJ14:BH14" si="3">ROUND(AJ10/AJ12*100,0)</f>
        <v>117</v>
      </c>
      <c r="AK14" s="76">
        <f t="shared" si="3"/>
        <v>112</v>
      </c>
      <c r="AL14" s="76">
        <f t="shared" si="3"/>
        <v>111</v>
      </c>
      <c r="AM14" s="76">
        <f t="shared" si="3"/>
        <v>109</v>
      </c>
      <c r="AN14" s="76">
        <f t="shared" si="3"/>
        <v>109</v>
      </c>
      <c r="AO14" s="76">
        <f t="shared" si="3"/>
        <v>114</v>
      </c>
      <c r="AP14" s="76">
        <f t="shared" si="3"/>
        <v>106</v>
      </c>
      <c r="AQ14" s="76">
        <f t="shared" si="3"/>
        <v>106</v>
      </c>
      <c r="AR14" s="76">
        <f t="shared" si="3"/>
        <v>107</v>
      </c>
      <c r="AS14" s="76">
        <f t="shared" si="3"/>
        <v>105</v>
      </c>
      <c r="AT14" s="76">
        <f t="shared" si="3"/>
        <v>105</v>
      </c>
      <c r="AU14" s="76">
        <f t="shared" si="3"/>
        <v>104</v>
      </c>
      <c r="AV14" s="76">
        <f t="shared" si="3"/>
        <v>107</v>
      </c>
      <c r="AW14" s="76">
        <f t="shared" si="3"/>
        <v>104</v>
      </c>
      <c r="AX14" s="76">
        <f t="shared" si="3"/>
        <v>108</v>
      </c>
      <c r="AY14" s="76">
        <f>ROUND(AY10/AY12*100,0)</f>
        <v>104</v>
      </c>
      <c r="AZ14" s="76">
        <f>ROUND(AZ10/AZ12*100,0)</f>
        <v>107</v>
      </c>
      <c r="BA14" s="76">
        <f t="shared" si="3"/>
        <v>102</v>
      </c>
      <c r="BB14" s="76">
        <f t="shared" si="3"/>
        <v>105</v>
      </c>
      <c r="BC14" s="76">
        <f t="shared" si="3"/>
        <v>101</v>
      </c>
      <c r="BD14" s="76">
        <f t="shared" si="3"/>
        <v>103</v>
      </c>
      <c r="BE14" s="76">
        <f t="shared" si="3"/>
        <v>102</v>
      </c>
      <c r="BF14" s="76">
        <f t="shared" si="3"/>
        <v>104</v>
      </c>
      <c r="BG14" s="76">
        <f t="shared" si="3"/>
        <v>103</v>
      </c>
      <c r="BH14" s="74">
        <f t="shared" si="3"/>
        <v>104</v>
      </c>
      <c r="BI14" s="190"/>
      <c r="BJ14" s="169"/>
      <c r="BK14" s="169"/>
      <c r="BL14" s="169"/>
    </row>
    <row r="15" spans="1:67" ht="14.25">
      <c r="A15" s="9"/>
      <c r="B15" s="8"/>
      <c r="C15" s="94" t="s">
        <v>45</v>
      </c>
      <c r="D15" s="65">
        <v>61.5</v>
      </c>
      <c r="E15" s="65">
        <v>74.7</v>
      </c>
      <c r="F15" s="65">
        <v>64.7</v>
      </c>
      <c r="G15" s="65">
        <v>77.900000000000006</v>
      </c>
      <c r="H15" s="65">
        <v>66.900000000000006</v>
      </c>
      <c r="I15" s="65">
        <v>79.400000000000006</v>
      </c>
      <c r="J15" s="133"/>
      <c r="AC15" s="176"/>
      <c r="AF15" s="9"/>
      <c r="AG15" s="8"/>
      <c r="AH15" s="94" t="s">
        <v>45</v>
      </c>
      <c r="AI15" s="65">
        <f>IFERROR(ROUND(AVERAGE(AI5,AI10),1),"")</f>
        <v>23.4</v>
      </c>
      <c r="AJ15" s="65">
        <f t="shared" ref="AJ15:BH15" si="4">IFERROR(ROUND(AVERAGE(AJ5,AJ10),1),"")</f>
        <v>25.3</v>
      </c>
      <c r="AK15" s="65">
        <f t="shared" si="4"/>
        <v>29.3</v>
      </c>
      <c r="AL15" s="65">
        <f t="shared" si="4"/>
        <v>32.5</v>
      </c>
      <c r="AM15" s="65">
        <f>IFERROR(ROUND(AVERAGE(AM5,AM10),1),"")</f>
        <v>34.6</v>
      </c>
      <c r="AN15" s="65">
        <f t="shared" si="4"/>
        <v>39.6</v>
      </c>
      <c r="AO15" s="65">
        <f t="shared" si="4"/>
        <v>40.6</v>
      </c>
      <c r="AP15" s="65">
        <f t="shared" si="4"/>
        <v>46.4</v>
      </c>
      <c r="AQ15" s="65">
        <f t="shared" si="4"/>
        <v>43.6</v>
      </c>
      <c r="AR15" s="65">
        <f t="shared" si="4"/>
        <v>52.7</v>
      </c>
      <c r="AS15" s="65">
        <f t="shared" si="4"/>
        <v>47.3</v>
      </c>
      <c r="AT15" s="65">
        <f t="shared" si="4"/>
        <v>57.9</v>
      </c>
      <c r="AU15" s="65">
        <f t="shared" si="4"/>
        <v>50.1</v>
      </c>
      <c r="AV15" s="65">
        <f t="shared" si="4"/>
        <v>62.1</v>
      </c>
      <c r="AW15" s="65">
        <f t="shared" si="4"/>
        <v>52.4</v>
      </c>
      <c r="AX15" s="65">
        <f t="shared" si="4"/>
        <v>65.8</v>
      </c>
      <c r="AY15" s="65">
        <f t="shared" si="4"/>
        <v>55</v>
      </c>
      <c r="AZ15" s="65">
        <f t="shared" si="4"/>
        <v>68.7</v>
      </c>
      <c r="BA15" s="65">
        <f t="shared" si="4"/>
        <v>58</v>
      </c>
      <c r="BB15" s="65">
        <f t="shared" si="4"/>
        <v>71.599999999999994</v>
      </c>
      <c r="BC15" s="65">
        <f t="shared" si="4"/>
        <v>61.5</v>
      </c>
      <c r="BD15" s="65">
        <f t="shared" si="4"/>
        <v>74.7</v>
      </c>
      <c r="BE15" s="65">
        <f t="shared" si="4"/>
        <v>64.7</v>
      </c>
      <c r="BF15" s="65">
        <f t="shared" si="4"/>
        <v>77.900000000000006</v>
      </c>
      <c r="BG15" s="65">
        <f t="shared" si="4"/>
        <v>66.900000000000006</v>
      </c>
      <c r="BH15" s="65">
        <f t="shared" si="4"/>
        <v>79.400000000000006</v>
      </c>
      <c r="BI15" s="169"/>
      <c r="BJ15" s="169"/>
      <c r="BK15" s="169"/>
      <c r="BL15" s="169"/>
    </row>
    <row r="16" spans="1:67" ht="14.25" customHeight="1">
      <c r="A16" s="8"/>
      <c r="B16" s="8"/>
      <c r="C16" s="95" t="s">
        <v>46</v>
      </c>
      <c r="D16" s="65">
        <v>65.5</v>
      </c>
      <c r="E16" s="65">
        <v>73.5</v>
      </c>
      <c r="F16" s="65">
        <v>67.8</v>
      </c>
      <c r="G16" s="65">
        <v>75.8</v>
      </c>
      <c r="H16" s="65">
        <v>70.8</v>
      </c>
      <c r="I16" s="65">
        <v>77</v>
      </c>
      <c r="J16" s="134"/>
      <c r="AC16" s="176"/>
      <c r="AF16" s="8"/>
      <c r="AG16" s="8"/>
      <c r="AH16" s="95" t="s">
        <v>46</v>
      </c>
      <c r="AI16" s="65">
        <f>ROUND(AVERAGE(AI6,AI11),1)</f>
        <v>23.6</v>
      </c>
      <c r="AJ16" s="65">
        <f t="shared" ref="AJ16:BH16" si="5">ROUND(AVERAGE(AJ6,AJ11),1)</f>
        <v>25.3</v>
      </c>
      <c r="AK16" s="65">
        <f t="shared" si="5"/>
        <v>30.4</v>
      </c>
      <c r="AL16" s="65">
        <f t="shared" si="5"/>
        <v>32.700000000000003</v>
      </c>
      <c r="AM16" s="65">
        <f t="shared" si="5"/>
        <v>36.4</v>
      </c>
      <c r="AN16" s="65">
        <f t="shared" si="5"/>
        <v>40</v>
      </c>
      <c r="AO16" s="65">
        <f t="shared" si="5"/>
        <v>41.6</v>
      </c>
      <c r="AP16" s="65">
        <f t="shared" si="5"/>
        <v>47.2</v>
      </c>
      <c r="AQ16" s="65">
        <f t="shared" si="5"/>
        <v>46.1</v>
      </c>
      <c r="AR16" s="65">
        <f t="shared" si="5"/>
        <v>52.9</v>
      </c>
      <c r="AS16" s="65">
        <f t="shared" si="5"/>
        <v>49.6</v>
      </c>
      <c r="AT16" s="65">
        <f t="shared" si="5"/>
        <v>56.6</v>
      </c>
      <c r="AU16" s="65">
        <f t="shared" si="5"/>
        <v>52.4</v>
      </c>
      <c r="AV16" s="65">
        <f t="shared" si="5"/>
        <v>60.4</v>
      </c>
      <c r="AW16" s="65">
        <f t="shared" si="5"/>
        <v>54.6</v>
      </c>
      <c r="AX16" s="65">
        <f t="shared" si="5"/>
        <v>63.4</v>
      </c>
      <c r="AY16" s="65">
        <f t="shared" si="5"/>
        <v>57.5</v>
      </c>
      <c r="AZ16" s="65">
        <f t="shared" si="5"/>
        <v>66.8</v>
      </c>
      <c r="BA16" s="65">
        <f t="shared" si="5"/>
        <v>61.7</v>
      </c>
      <c r="BB16" s="65">
        <f t="shared" si="5"/>
        <v>70.2</v>
      </c>
      <c r="BC16" s="65">
        <f t="shared" si="5"/>
        <v>65.5</v>
      </c>
      <c r="BD16" s="65">
        <f t="shared" si="5"/>
        <v>73.5</v>
      </c>
      <c r="BE16" s="65">
        <f t="shared" si="5"/>
        <v>67.8</v>
      </c>
      <c r="BF16" s="65">
        <f t="shared" si="5"/>
        <v>75.8</v>
      </c>
      <c r="BG16" s="65">
        <f t="shared" si="5"/>
        <v>70.8</v>
      </c>
      <c r="BH16" s="65">
        <f t="shared" si="5"/>
        <v>77</v>
      </c>
      <c r="BI16" s="169"/>
      <c r="BJ16" s="169"/>
      <c r="BK16" s="169"/>
      <c r="BL16" s="169"/>
    </row>
    <row r="17" spans="1:67" ht="15" customHeight="1">
      <c r="A17" s="8"/>
      <c r="B17" s="8" t="s">
        <v>30</v>
      </c>
      <c r="C17" s="96" t="s">
        <v>48</v>
      </c>
      <c r="D17" s="65">
        <v>63.9</v>
      </c>
      <c r="E17" s="65">
        <v>74.900000000000006</v>
      </c>
      <c r="F17" s="65">
        <v>66.599999999999994</v>
      </c>
      <c r="G17" s="65">
        <v>77.7</v>
      </c>
      <c r="H17" s="65">
        <v>68.8</v>
      </c>
      <c r="I17" s="65">
        <v>78.900000000000006</v>
      </c>
      <c r="J17" s="137"/>
      <c r="AF17" s="8"/>
      <c r="AG17" s="8" t="s">
        <v>30</v>
      </c>
      <c r="AH17" s="96" t="s">
        <v>48</v>
      </c>
      <c r="AI17" s="65">
        <f>ROUND(AVERAGE(AI7,AI12),1)</f>
        <v>20.9</v>
      </c>
      <c r="AJ17" s="65">
        <f t="shared" ref="AJ17:BH17" si="6">ROUND(AVERAGE(AJ7,AJ12),1)</f>
        <v>23</v>
      </c>
      <c r="AK17" s="65">
        <f t="shared" si="6"/>
        <v>27.2</v>
      </c>
      <c r="AL17" s="65">
        <f t="shared" si="6"/>
        <v>30.1</v>
      </c>
      <c r="AM17" s="65">
        <f t="shared" si="6"/>
        <v>32.799999999999997</v>
      </c>
      <c r="AN17" s="65">
        <f t="shared" si="6"/>
        <v>37.4</v>
      </c>
      <c r="AO17" s="65">
        <f t="shared" si="6"/>
        <v>38.1</v>
      </c>
      <c r="AP17" s="65">
        <f t="shared" si="6"/>
        <v>44.4</v>
      </c>
      <c r="AQ17" s="65">
        <f t="shared" si="6"/>
        <v>43</v>
      </c>
      <c r="AR17" s="65">
        <f t="shared" si="6"/>
        <v>50.9</v>
      </c>
      <c r="AS17" s="65">
        <f t="shared" si="6"/>
        <v>46.9</v>
      </c>
      <c r="AT17" s="65">
        <f t="shared" si="6"/>
        <v>55.9</v>
      </c>
      <c r="AU17" s="65">
        <f t="shared" si="6"/>
        <v>49.9</v>
      </c>
      <c r="AV17" s="65">
        <f t="shared" si="6"/>
        <v>60</v>
      </c>
      <c r="AW17" s="65">
        <f t="shared" si="6"/>
        <v>52.1</v>
      </c>
      <c r="AX17" s="65">
        <f t="shared" si="6"/>
        <v>62.9</v>
      </c>
      <c r="AY17" s="65">
        <f t="shared" si="6"/>
        <v>55.3</v>
      </c>
      <c r="AZ17" s="65">
        <f t="shared" si="6"/>
        <v>66.7</v>
      </c>
      <c r="BA17" s="65">
        <f t="shared" si="6"/>
        <v>59.7</v>
      </c>
      <c r="BB17" s="65">
        <f t="shared" si="6"/>
        <v>71.099999999999994</v>
      </c>
      <c r="BC17" s="65">
        <f t="shared" si="6"/>
        <v>63.9</v>
      </c>
      <c r="BD17" s="65">
        <f t="shared" si="6"/>
        <v>74.900000000000006</v>
      </c>
      <c r="BE17" s="65">
        <f t="shared" si="6"/>
        <v>66.599999999999994</v>
      </c>
      <c r="BF17" s="65">
        <f t="shared" si="6"/>
        <v>77.7</v>
      </c>
      <c r="BG17" s="65">
        <f t="shared" si="6"/>
        <v>68.8</v>
      </c>
      <c r="BH17" s="65">
        <f t="shared" si="6"/>
        <v>78.900000000000006</v>
      </c>
      <c r="BI17" s="169"/>
      <c r="BJ17" s="169"/>
      <c r="BK17" s="169"/>
      <c r="BL17" s="169"/>
    </row>
    <row r="18" spans="1:67" ht="15" customHeight="1">
      <c r="A18" s="8"/>
      <c r="B18" s="8"/>
      <c r="C18" s="10" t="s">
        <v>11</v>
      </c>
      <c r="D18" s="75">
        <v>94</v>
      </c>
      <c r="E18" s="75">
        <v>102</v>
      </c>
      <c r="F18" s="75">
        <v>95</v>
      </c>
      <c r="G18" s="75">
        <v>103</v>
      </c>
      <c r="H18" s="75">
        <v>94</v>
      </c>
      <c r="I18" s="75">
        <v>103</v>
      </c>
      <c r="J18" s="136"/>
      <c r="AF18" s="8"/>
      <c r="AG18" s="8"/>
      <c r="AH18" s="10" t="s">
        <v>11</v>
      </c>
      <c r="AI18" s="75">
        <f>IFERROR(ROUND(AI15/AI16*100,0),"")</f>
        <v>99</v>
      </c>
      <c r="AJ18" s="75">
        <f>IFERROR(ROUND(AJ15/AJ16*100,0),"")</f>
        <v>100</v>
      </c>
      <c r="AK18" s="75">
        <f t="shared" ref="AK18:BH18" si="7">IFERROR(ROUND(AK15/AK16*100,0),"")</f>
        <v>96</v>
      </c>
      <c r="AL18" s="75">
        <f t="shared" si="7"/>
        <v>99</v>
      </c>
      <c r="AM18" s="75">
        <f t="shared" si="7"/>
        <v>95</v>
      </c>
      <c r="AN18" s="75">
        <f t="shared" si="7"/>
        <v>99</v>
      </c>
      <c r="AO18" s="75">
        <f t="shared" si="7"/>
        <v>98</v>
      </c>
      <c r="AP18" s="75">
        <f t="shared" si="7"/>
        <v>98</v>
      </c>
      <c r="AQ18" s="75">
        <f t="shared" si="7"/>
        <v>95</v>
      </c>
      <c r="AR18" s="75">
        <f t="shared" si="7"/>
        <v>100</v>
      </c>
      <c r="AS18" s="75">
        <f t="shared" si="7"/>
        <v>95</v>
      </c>
      <c r="AT18" s="75">
        <f t="shared" si="7"/>
        <v>102</v>
      </c>
      <c r="AU18" s="75">
        <f t="shared" si="7"/>
        <v>96</v>
      </c>
      <c r="AV18" s="75">
        <f t="shared" si="7"/>
        <v>103</v>
      </c>
      <c r="AW18" s="75">
        <f t="shared" si="7"/>
        <v>96</v>
      </c>
      <c r="AX18" s="75">
        <f t="shared" si="7"/>
        <v>104</v>
      </c>
      <c r="AY18" s="75">
        <f>IFERROR(ROUND(AY15/AY16*100,0),"")</f>
        <v>96</v>
      </c>
      <c r="AZ18" s="75">
        <f>IFERROR(ROUND(AZ15/AZ16*100,0),"")</f>
        <v>103</v>
      </c>
      <c r="BA18" s="75">
        <f t="shared" si="7"/>
        <v>94</v>
      </c>
      <c r="BB18" s="75">
        <f t="shared" si="7"/>
        <v>102</v>
      </c>
      <c r="BC18" s="75">
        <f t="shared" si="7"/>
        <v>94</v>
      </c>
      <c r="BD18" s="75">
        <f t="shared" si="7"/>
        <v>102</v>
      </c>
      <c r="BE18" s="75">
        <f t="shared" si="7"/>
        <v>95</v>
      </c>
      <c r="BF18" s="75">
        <f t="shared" si="7"/>
        <v>103</v>
      </c>
      <c r="BG18" s="75">
        <f t="shared" si="7"/>
        <v>94</v>
      </c>
      <c r="BH18" s="73">
        <f t="shared" si="7"/>
        <v>103</v>
      </c>
      <c r="BI18" s="148"/>
      <c r="BJ18" s="148"/>
      <c r="BK18" s="148"/>
      <c r="BL18" s="148"/>
    </row>
    <row r="19" spans="1:67" ht="15" customHeight="1">
      <c r="A19" s="12"/>
      <c r="B19" s="12"/>
      <c r="C19" s="13" t="s">
        <v>12</v>
      </c>
      <c r="D19" s="76">
        <v>96</v>
      </c>
      <c r="E19" s="76">
        <v>100</v>
      </c>
      <c r="F19" s="76">
        <v>97</v>
      </c>
      <c r="G19" s="76">
        <v>100</v>
      </c>
      <c r="H19" s="76">
        <v>97</v>
      </c>
      <c r="I19" s="76">
        <v>101</v>
      </c>
      <c r="J19" s="135"/>
      <c r="AF19" s="12"/>
      <c r="AG19" s="12"/>
      <c r="AH19" s="13" t="s">
        <v>12</v>
      </c>
      <c r="AI19" s="76">
        <f>IFERROR(ROUND(AI15/AI17*100,0),"")</f>
        <v>112</v>
      </c>
      <c r="AJ19" s="76">
        <f t="shared" ref="AJ19:BH19" si="8">IFERROR(ROUND(AJ15/AJ17*100,0),"")</f>
        <v>110</v>
      </c>
      <c r="AK19" s="76">
        <f t="shared" si="8"/>
        <v>108</v>
      </c>
      <c r="AL19" s="76">
        <f t="shared" si="8"/>
        <v>108</v>
      </c>
      <c r="AM19" s="76">
        <f t="shared" si="8"/>
        <v>105</v>
      </c>
      <c r="AN19" s="76">
        <f t="shared" si="8"/>
        <v>106</v>
      </c>
      <c r="AO19" s="76">
        <f t="shared" si="8"/>
        <v>107</v>
      </c>
      <c r="AP19" s="76">
        <f t="shared" si="8"/>
        <v>105</v>
      </c>
      <c r="AQ19" s="76">
        <f t="shared" si="8"/>
        <v>101</v>
      </c>
      <c r="AR19" s="76">
        <f t="shared" si="8"/>
        <v>104</v>
      </c>
      <c r="AS19" s="76">
        <f t="shared" si="8"/>
        <v>101</v>
      </c>
      <c r="AT19" s="76">
        <f t="shared" si="8"/>
        <v>104</v>
      </c>
      <c r="AU19" s="76">
        <f t="shared" si="8"/>
        <v>100</v>
      </c>
      <c r="AV19" s="76">
        <f t="shared" si="8"/>
        <v>104</v>
      </c>
      <c r="AW19" s="76">
        <f t="shared" si="8"/>
        <v>101</v>
      </c>
      <c r="AX19" s="76">
        <f t="shared" si="8"/>
        <v>105</v>
      </c>
      <c r="AY19" s="76">
        <f>IFERROR(ROUND(AY15/AY17*100,0),"")</f>
        <v>99</v>
      </c>
      <c r="AZ19" s="76">
        <f>IFERROR(ROUND(AZ15/AZ17*100,0),"")</f>
        <v>103</v>
      </c>
      <c r="BA19" s="76">
        <f t="shared" si="8"/>
        <v>97</v>
      </c>
      <c r="BB19" s="76">
        <f t="shared" si="8"/>
        <v>101</v>
      </c>
      <c r="BC19" s="76">
        <f t="shared" si="8"/>
        <v>96</v>
      </c>
      <c r="BD19" s="76">
        <f t="shared" si="8"/>
        <v>100</v>
      </c>
      <c r="BE19" s="76">
        <f t="shared" si="8"/>
        <v>97</v>
      </c>
      <c r="BF19" s="76">
        <f t="shared" si="8"/>
        <v>100</v>
      </c>
      <c r="BG19" s="76">
        <f t="shared" si="8"/>
        <v>97</v>
      </c>
      <c r="BH19" s="74">
        <f t="shared" si="8"/>
        <v>101</v>
      </c>
      <c r="BI19" s="148"/>
      <c r="BJ19" s="148"/>
      <c r="BK19" s="148"/>
      <c r="BL19" s="148"/>
    </row>
    <row r="20" spans="1:67" ht="14.25">
      <c r="A20" s="2"/>
      <c r="B20" s="2"/>
      <c r="C20" s="160"/>
      <c r="D20" s="169"/>
      <c r="E20" s="169"/>
      <c r="F20" s="169"/>
      <c r="G20" s="169"/>
      <c r="H20" s="169"/>
      <c r="I20" s="169"/>
      <c r="J20" s="177"/>
      <c r="AF20" s="2"/>
      <c r="AG20" s="2"/>
      <c r="AH20" s="160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55"/>
      <c r="BI20" s="147"/>
      <c r="BJ20" s="147"/>
      <c r="BK20" s="147"/>
      <c r="BL20" s="147"/>
    </row>
    <row r="21" spans="1:67" ht="14.25">
      <c r="A21" s="14" t="s">
        <v>85</v>
      </c>
      <c r="B21" s="2"/>
      <c r="C21" s="160"/>
      <c r="D21" s="169"/>
      <c r="E21" s="169"/>
      <c r="F21" s="169"/>
      <c r="G21" s="169"/>
      <c r="H21" s="169"/>
      <c r="I21" s="237"/>
      <c r="J21" s="238"/>
      <c r="P21" s="175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F21" s="2"/>
      <c r="AG21" s="2"/>
      <c r="AH21" s="160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47"/>
      <c r="BJ21" s="147"/>
      <c r="BK21" s="147"/>
      <c r="BL21" s="147"/>
    </row>
    <row r="22" spans="1:67" ht="14.25">
      <c r="A22" s="2"/>
      <c r="B22" s="14"/>
      <c r="C22" s="14" t="s">
        <v>104</v>
      </c>
      <c r="D22" s="14"/>
      <c r="E22" s="14"/>
      <c r="F22" s="169"/>
      <c r="G22" s="169"/>
      <c r="H22" s="169"/>
      <c r="I22" s="237"/>
      <c r="J22" s="238"/>
      <c r="N22" s="54"/>
      <c r="O22" s="108" t="s">
        <v>14</v>
      </c>
      <c r="P22" s="105" t="s">
        <v>15</v>
      </c>
      <c r="Q22" s="105" t="s">
        <v>16</v>
      </c>
      <c r="R22" s="105" t="s">
        <v>17</v>
      </c>
      <c r="S22" s="105" t="s">
        <v>18</v>
      </c>
      <c r="T22" s="105" t="s">
        <v>19</v>
      </c>
      <c r="U22" s="105" t="s">
        <v>20</v>
      </c>
      <c r="V22" s="105" t="s">
        <v>51</v>
      </c>
      <c r="W22" s="105" t="s">
        <v>52</v>
      </c>
      <c r="X22" s="105" t="s">
        <v>53</v>
      </c>
      <c r="Y22" s="106" t="s">
        <v>54</v>
      </c>
      <c r="Z22" s="105" t="s">
        <v>55</v>
      </c>
      <c r="AC22" s="58"/>
      <c r="AF22" s="2"/>
      <c r="AG22" s="2"/>
      <c r="AH22" s="14" t="s">
        <v>71</v>
      </c>
      <c r="AI22" s="144" t="s">
        <v>76</v>
      </c>
      <c r="AJ22" s="14"/>
      <c r="AK22" s="81">
        <f>(AK15-AK16)/(O24/10)</f>
        <v>-1.617647058823527</v>
      </c>
      <c r="AL22" s="14"/>
      <c r="AM22" s="14">
        <f>(AM15-AM16)/(P24/10)</f>
        <v>-2.9999999999999956</v>
      </c>
      <c r="AN22" s="14"/>
      <c r="AO22" s="14">
        <f>(AO15-AO16)/(Q24/10)</f>
        <v>-1.9230769230769222</v>
      </c>
      <c r="AP22" s="14"/>
      <c r="AQ22" s="82">
        <f>(AQ15-AQ16)/(R24/10)</f>
        <v>-5.5555555555555554</v>
      </c>
      <c r="AR22" s="14"/>
      <c r="AS22" s="82">
        <f>(AS15-AS16)/(S24/10)</f>
        <v>-6.5714285714285836</v>
      </c>
      <c r="AT22" s="14"/>
      <c r="AU22" s="82">
        <f>(AU15-AU16)/(T24/10)</f>
        <v>-8.2142857142857135</v>
      </c>
      <c r="AV22" s="14"/>
      <c r="AW22" s="82">
        <f>(AW15-AW16)/(U24/10)</f>
        <v>-10</v>
      </c>
      <c r="AX22" s="14"/>
      <c r="AY22" s="81">
        <f>(AY15-AY16)/(V24/10)</f>
        <v>-8.6206896551724181</v>
      </c>
      <c r="AZ22" s="14"/>
      <c r="BA22" s="82">
        <f>(BA15-BA16)/(W24/10)</f>
        <v>-8.8095238095238102</v>
      </c>
      <c r="BB22" s="14"/>
      <c r="BC22" s="146">
        <f>(BC15-BC16)/(X24/10)</f>
        <v>-10.526315789473692</v>
      </c>
      <c r="BE22" s="181">
        <f>(BE15-BE16)/(Y24/10)</f>
        <v>-13.47826086956521</v>
      </c>
      <c r="BF22" s="157"/>
      <c r="BG22" s="181">
        <f>(BG15-BG16)/(Z24/10)</f>
        <v>-12.999999999999972</v>
      </c>
      <c r="BH22" s="169"/>
      <c r="BI22" s="147"/>
      <c r="BJ22" s="147"/>
      <c r="BK22" s="147"/>
      <c r="BL22" s="147"/>
    </row>
    <row r="23" spans="1:67" ht="24" customHeight="1">
      <c r="A23" s="2"/>
      <c r="B23" s="99"/>
      <c r="C23" s="99" t="s">
        <v>103</v>
      </c>
      <c r="D23" s="14"/>
      <c r="E23" s="14"/>
      <c r="F23" s="148"/>
      <c r="G23" s="148"/>
      <c r="H23" s="148"/>
      <c r="I23" s="239"/>
      <c r="J23" s="238"/>
      <c r="N23" s="204" t="s">
        <v>29</v>
      </c>
      <c r="O23" s="205">
        <f>AK15-AI15</f>
        <v>5.9000000000000021</v>
      </c>
      <c r="P23" s="205">
        <f>AM15-AK15</f>
        <v>5.3000000000000007</v>
      </c>
      <c r="Q23" s="205">
        <f>AO15-AM15</f>
        <v>6</v>
      </c>
      <c r="R23" s="205">
        <f>AQ15-AO15</f>
        <v>3</v>
      </c>
      <c r="S23" s="205">
        <f>AS15-AQ15</f>
        <v>3.6999999999999957</v>
      </c>
      <c r="T23" s="205">
        <f>AU15-AS15</f>
        <v>2.8000000000000043</v>
      </c>
      <c r="U23" s="205">
        <f>AW15-AU15</f>
        <v>2.2999999999999972</v>
      </c>
      <c r="V23" s="205">
        <f>AY15-AW15</f>
        <v>2.6000000000000014</v>
      </c>
      <c r="W23" s="205">
        <f>BA15-AY15</f>
        <v>3</v>
      </c>
      <c r="X23" s="205">
        <f>BC15-BA15</f>
        <v>3.5</v>
      </c>
      <c r="Y23" s="205">
        <f>BE15-BC15</f>
        <v>3.2000000000000028</v>
      </c>
      <c r="Z23" s="205">
        <f>BG15-BE15</f>
        <v>2.2000000000000028</v>
      </c>
      <c r="AC23" s="176"/>
      <c r="AF23" s="2"/>
      <c r="AG23" s="2"/>
      <c r="AH23" s="14" t="s">
        <v>114</v>
      </c>
      <c r="AI23" s="144" t="s">
        <v>76</v>
      </c>
      <c r="AJ23" s="14"/>
      <c r="AK23" s="81">
        <f>(AK15-AK17)/(O25/10)</f>
        <v>3.3333333333333348</v>
      </c>
      <c r="AL23" s="14"/>
      <c r="AM23" s="14">
        <f>(AM15-AM17)/(P25/10)</f>
        <v>3.2142857142857229</v>
      </c>
      <c r="AN23" s="14"/>
      <c r="AO23" s="14">
        <f>(AO15-AO17)/(Q25/10)</f>
        <v>4.7169811320754675</v>
      </c>
      <c r="AP23" s="14"/>
      <c r="AQ23" s="14">
        <f>(AQ15-AQ17)/(R25/10)</f>
        <v>1.2244897959183705</v>
      </c>
      <c r="AR23" s="14"/>
      <c r="AS23" s="14">
        <f>(AS15-AS17)/(S25/10)</f>
        <v>1.0256410256410224</v>
      </c>
      <c r="AT23" s="14"/>
      <c r="AU23" s="14">
        <f>(AU15-AU17)/(T25/10)</f>
        <v>0.66666666666667618</v>
      </c>
      <c r="AV23" s="14"/>
      <c r="AW23" s="14">
        <f>(AW15-AW17)/(U25/10)</f>
        <v>1.3636363636363489</v>
      </c>
      <c r="AX23" s="14"/>
      <c r="AY23" s="14">
        <f>(AY15-AY17)/(V25/10)</f>
        <v>-0.93749999999999245</v>
      </c>
      <c r="AZ23" s="14"/>
      <c r="BA23" s="14">
        <f>(BA15-BA17)/(W25/10)</f>
        <v>-3.8636363636363651</v>
      </c>
      <c r="BB23" s="14"/>
      <c r="BC23" s="144">
        <f>(BC15-BC17)/(X25/10)</f>
        <v>-5.7142857142857162</v>
      </c>
      <c r="BE23" s="179">
        <f>(BE15-BE17)/(Y25/10)</f>
        <v>-7.0370370370370168</v>
      </c>
      <c r="BF23" s="157"/>
      <c r="BG23" s="179">
        <f>(BG15-BG17)/(Z25/10)</f>
        <v>-8.6363636363635869</v>
      </c>
      <c r="BH23" s="169"/>
      <c r="BI23" s="148"/>
      <c r="BJ23" s="148"/>
      <c r="BK23" s="148"/>
      <c r="BL23" s="148"/>
    </row>
    <row r="24" spans="1:67" ht="24" customHeight="1">
      <c r="A24" s="2"/>
      <c r="B24" s="99"/>
      <c r="C24" s="99" t="s">
        <v>105</v>
      </c>
      <c r="D24" s="14"/>
      <c r="E24" s="14"/>
      <c r="F24" s="148"/>
      <c r="G24" s="148"/>
      <c r="H24" s="148"/>
      <c r="I24" s="239"/>
      <c r="J24" s="238"/>
      <c r="N24" s="204" t="s">
        <v>31</v>
      </c>
      <c r="O24" s="205">
        <f>AK16-AI16</f>
        <v>6.7999999999999972</v>
      </c>
      <c r="P24" s="205">
        <f>AM16-AK16</f>
        <v>6</v>
      </c>
      <c r="Q24" s="205">
        <f>AO16-AM16</f>
        <v>5.2000000000000028</v>
      </c>
      <c r="R24" s="205">
        <f>AQ16-AO16</f>
        <v>4.5</v>
      </c>
      <c r="S24" s="205">
        <f>AS16-AQ16</f>
        <v>3.5</v>
      </c>
      <c r="T24" s="205">
        <f>AU16-AS16</f>
        <v>2.7999999999999972</v>
      </c>
      <c r="U24" s="205">
        <f>AW16-AU16</f>
        <v>2.2000000000000028</v>
      </c>
      <c r="V24" s="205">
        <f>AY16-AW16</f>
        <v>2.8999999999999986</v>
      </c>
      <c r="W24" s="205">
        <f>BA16-AY16</f>
        <v>4.2000000000000028</v>
      </c>
      <c r="X24" s="205">
        <f>BC16-BA16</f>
        <v>3.7999999999999972</v>
      </c>
      <c r="Y24" s="205">
        <f>BE16-BC16</f>
        <v>2.2999999999999972</v>
      </c>
      <c r="Z24" s="205">
        <f>BG16-BE16</f>
        <v>3</v>
      </c>
      <c r="AC24" s="176"/>
      <c r="AF24" s="2"/>
      <c r="AG24" s="2"/>
      <c r="AH24" s="2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</row>
    <row r="25" spans="1:67" ht="24" customHeight="1">
      <c r="A25" s="236"/>
      <c r="B25" s="192"/>
      <c r="C25" s="192"/>
      <c r="D25" s="192"/>
      <c r="E25" s="192"/>
      <c r="F25" s="192"/>
      <c r="G25" s="192"/>
      <c r="H25" s="192"/>
      <c r="I25" s="192"/>
      <c r="J25" s="218"/>
      <c r="N25" s="204" t="s">
        <v>32</v>
      </c>
      <c r="O25" s="205">
        <f>AK17-AI17</f>
        <v>6.3000000000000007</v>
      </c>
      <c r="P25" s="205">
        <f>AM17-AK17</f>
        <v>5.5999999999999979</v>
      </c>
      <c r="Q25" s="205">
        <f>AO17-AM17</f>
        <v>5.3000000000000043</v>
      </c>
      <c r="R25" s="205">
        <f>AQ17-AO17</f>
        <v>4.8999999999999986</v>
      </c>
      <c r="S25" s="205">
        <f>AS17-AQ17</f>
        <v>3.8999999999999986</v>
      </c>
      <c r="T25" s="205">
        <f>AU17-AS17</f>
        <v>3</v>
      </c>
      <c r="U25" s="205">
        <f>AW17-AU17</f>
        <v>2.2000000000000028</v>
      </c>
      <c r="V25" s="205">
        <f>AY17-AW17</f>
        <v>3.1999999999999957</v>
      </c>
      <c r="W25" s="205">
        <f>BA17-AY17</f>
        <v>4.4000000000000057</v>
      </c>
      <c r="X25" s="205">
        <f>BC17-BA17</f>
        <v>4.1999999999999957</v>
      </c>
      <c r="Y25" s="205">
        <f>BE17-BC17</f>
        <v>2.6999999999999957</v>
      </c>
      <c r="Z25" s="205">
        <f>BG17-BE17</f>
        <v>2.2000000000000028</v>
      </c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  <c r="BM25" s="79"/>
      <c r="BN25" s="79"/>
      <c r="BO25" s="79"/>
    </row>
    <row r="26" spans="1:67" ht="24" customHeight="1">
      <c r="A26" s="236"/>
      <c r="B26" s="240"/>
      <c r="C26" s="240"/>
      <c r="D26" s="241"/>
      <c r="E26" s="241"/>
      <c r="F26" s="237"/>
      <c r="G26" s="237"/>
      <c r="H26" s="237"/>
      <c r="I26" s="237"/>
      <c r="J26" s="238"/>
      <c r="N26" s="206" t="s">
        <v>71</v>
      </c>
      <c r="O26" s="207">
        <f>O23/O24*100</f>
        <v>86.764705882353013</v>
      </c>
      <c r="P26" s="207">
        <f>P23/P24*100</f>
        <v>88.333333333333343</v>
      </c>
      <c r="Q26" s="207">
        <f>Q23/Q24*100</f>
        <v>115.38461538461533</v>
      </c>
      <c r="R26" s="207">
        <f>R23/R24*100</f>
        <v>66.666666666666657</v>
      </c>
      <c r="S26" s="207">
        <f t="shared" ref="S26:Z26" si="9">S23/S24*100</f>
        <v>105.71428571428558</v>
      </c>
      <c r="T26" s="207">
        <f t="shared" si="9"/>
        <v>100.00000000000024</v>
      </c>
      <c r="U26" s="207">
        <f t="shared" si="9"/>
        <v>104.54545454545428</v>
      </c>
      <c r="V26" s="207">
        <f t="shared" si="9"/>
        <v>89.655172413793196</v>
      </c>
      <c r="W26" s="207">
        <f t="shared" si="9"/>
        <v>71.428571428571388</v>
      </c>
      <c r="X26" s="207">
        <f t="shared" si="9"/>
        <v>92.105263157894797</v>
      </c>
      <c r="Y26" s="207">
        <f t="shared" si="9"/>
        <v>139.13043478260897</v>
      </c>
      <c r="Z26" s="207">
        <f t="shared" si="9"/>
        <v>73.333333333333428</v>
      </c>
      <c r="AF26" s="2"/>
      <c r="AG26" s="2"/>
      <c r="AH26" s="144" t="s">
        <v>79</v>
      </c>
      <c r="AI26" s="14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  <c r="BM26" s="79"/>
      <c r="BN26" s="79"/>
      <c r="BO26" s="79"/>
    </row>
    <row r="27" spans="1:67" ht="24" customHeight="1">
      <c r="A27" s="2"/>
      <c r="N27" s="206" t="s">
        <v>72</v>
      </c>
      <c r="O27" s="207">
        <f>O23/O25*100</f>
        <v>93.650793650793673</v>
      </c>
      <c r="P27" s="207">
        <f>P23/P25*100</f>
        <v>94.642857142857196</v>
      </c>
      <c r="Q27" s="207">
        <f>Q23/Q25*100</f>
        <v>113.20754716981124</v>
      </c>
      <c r="R27" s="207">
        <f>R23/R25*100</f>
        <v>61.22448979591838</v>
      </c>
      <c r="S27" s="207">
        <f t="shared" ref="S27:Z27" si="10">S23/S25*100</f>
        <v>94.871794871794805</v>
      </c>
      <c r="T27" s="207">
        <f t="shared" si="10"/>
        <v>93.333333333333485</v>
      </c>
      <c r="U27" s="207">
        <f t="shared" si="10"/>
        <v>104.54545454545428</v>
      </c>
      <c r="V27" s="207">
        <f t="shared" si="10"/>
        <v>81.250000000000156</v>
      </c>
      <c r="W27" s="207">
        <f t="shared" si="10"/>
        <v>68.181818181818102</v>
      </c>
      <c r="X27" s="207">
        <f t="shared" si="10"/>
        <v>83.333333333333414</v>
      </c>
      <c r="Y27" s="207">
        <f t="shared" si="10"/>
        <v>118.5185185185188</v>
      </c>
      <c r="Z27" s="207">
        <f t="shared" si="10"/>
        <v>100</v>
      </c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  <c r="BM27" s="79"/>
      <c r="BN27" s="79"/>
      <c r="BO27" s="79"/>
    </row>
    <row r="28" spans="1:67" ht="14.25">
      <c r="A28" s="2"/>
      <c r="B28" s="15" t="s">
        <v>106</v>
      </c>
      <c r="C28" s="15"/>
      <c r="D28" s="166"/>
      <c r="E28" s="166"/>
      <c r="F28" s="169"/>
      <c r="G28" s="169"/>
      <c r="H28" s="169"/>
      <c r="I28" s="169"/>
      <c r="J28" s="177"/>
      <c r="Q28" s="18"/>
      <c r="AF28" s="2"/>
      <c r="AG28" s="2"/>
      <c r="AH28" s="2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</row>
    <row r="29" spans="1:67" ht="14.25">
      <c r="A29" s="2"/>
      <c r="B29" s="15" t="s">
        <v>94</v>
      </c>
      <c r="C29" s="160"/>
      <c r="D29" s="169"/>
      <c r="E29" s="169"/>
      <c r="F29" s="169"/>
      <c r="G29" s="169"/>
      <c r="H29" s="169"/>
      <c r="I29" s="169"/>
      <c r="J29" s="177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14.25">
      <c r="A30" s="2"/>
      <c r="B30" s="2"/>
      <c r="C30" s="2"/>
      <c r="D30" s="148"/>
      <c r="E30" s="148"/>
      <c r="F30" s="148"/>
      <c r="G30" s="148"/>
      <c r="H30" s="148"/>
      <c r="I30" s="148"/>
      <c r="J30" s="177"/>
      <c r="Q30" s="252" t="s">
        <v>33</v>
      </c>
      <c r="R30" s="252"/>
      <c r="S30" s="25"/>
      <c r="T30" s="25"/>
      <c r="U30" s="252"/>
      <c r="V30" s="252"/>
      <c r="W30" s="251"/>
      <c r="X30" s="246"/>
      <c r="Y30" s="20"/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</row>
    <row r="31" spans="1:67" ht="14.25">
      <c r="A31" s="2"/>
      <c r="B31" s="2"/>
      <c r="C31" s="160"/>
      <c r="D31" s="169"/>
      <c r="E31" s="169"/>
      <c r="F31" s="169"/>
      <c r="G31" s="169"/>
      <c r="H31" s="169"/>
      <c r="I31" s="169"/>
      <c r="J31" s="177"/>
      <c r="Q31" s="253" t="s">
        <v>72</v>
      </c>
      <c r="R31" s="253"/>
      <c r="S31" s="209"/>
      <c r="T31" s="209"/>
      <c r="U31" s="202"/>
      <c r="V31" s="202"/>
      <c r="W31" s="201"/>
      <c r="X31" s="208"/>
      <c r="Y31" s="20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</row>
    <row r="32" spans="1:67" ht="14.25">
      <c r="A32" s="2"/>
      <c r="B32" s="2"/>
      <c r="C32" s="160"/>
      <c r="D32" s="169"/>
      <c r="E32" s="169"/>
      <c r="F32" s="169"/>
      <c r="G32" s="169"/>
      <c r="H32" s="169"/>
      <c r="I32" s="169"/>
      <c r="J32" s="177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</row>
    <row r="33" spans="1:67">
      <c r="B33" s="2"/>
      <c r="C33" s="2"/>
      <c r="D33" s="148"/>
      <c r="E33" s="148"/>
      <c r="F33" s="148"/>
      <c r="G33" s="148"/>
      <c r="H33" s="148"/>
      <c r="I33" s="148"/>
      <c r="J33" s="177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>
      <c r="A34" s="2"/>
      <c r="B34" s="2"/>
      <c r="C34" s="2"/>
      <c r="D34" s="148"/>
      <c r="E34" s="148"/>
      <c r="F34" s="148"/>
      <c r="G34" s="148"/>
      <c r="H34" s="148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B35" s="2"/>
      <c r="C35" s="160"/>
      <c r="D35" s="169"/>
      <c r="E35" s="169"/>
      <c r="F35" s="169"/>
      <c r="G35" s="169"/>
      <c r="H35" s="169"/>
      <c r="I35" s="169"/>
      <c r="J35" s="177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  <c r="BM35" s="79"/>
      <c r="BN35" s="79"/>
      <c r="BO35" s="79"/>
    </row>
    <row r="36" spans="1:67" ht="14.25">
      <c r="B36" s="2"/>
      <c r="C36" s="160"/>
      <c r="D36" s="169"/>
      <c r="E36" s="169"/>
      <c r="F36" s="169"/>
      <c r="G36" s="169"/>
      <c r="H36" s="169"/>
      <c r="I36" s="169"/>
      <c r="J36" s="177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  <c r="BM36" s="79"/>
      <c r="BN36" s="79"/>
      <c r="BO36" s="79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  <c r="BM37" s="79"/>
      <c r="BN37" s="79"/>
      <c r="BO37" s="79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B39" s="2"/>
      <c r="C39" s="2"/>
      <c r="D39" s="148"/>
      <c r="E39" s="148"/>
      <c r="F39" s="148"/>
      <c r="G39" s="148"/>
      <c r="H39" s="148"/>
      <c r="I39" s="148"/>
      <c r="J39" s="177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2"/>
      <c r="AA39" s="171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>
      <c r="B40" s="2"/>
      <c r="C40" s="2"/>
      <c r="D40" s="19"/>
      <c r="E40" s="19"/>
      <c r="F40" s="19"/>
      <c r="G40" s="19"/>
      <c r="H40" s="19"/>
      <c r="I40" s="19"/>
      <c r="J40" s="2"/>
      <c r="P40" s="173"/>
      <c r="Q40" s="173"/>
      <c r="R40" s="173"/>
      <c r="S40" s="173"/>
      <c r="T40" s="173"/>
      <c r="U40" s="174"/>
      <c r="V40" s="174"/>
      <c r="W40" s="174"/>
      <c r="X40" s="174"/>
      <c r="Y40" s="174"/>
      <c r="Z40" s="174"/>
      <c r="AA40" s="174"/>
    </row>
    <row r="41" spans="1:67">
      <c r="A41" s="14"/>
      <c r="B41" s="14"/>
      <c r="C41" s="14"/>
      <c r="D41" s="14"/>
      <c r="E41" s="14"/>
      <c r="F41" s="14"/>
      <c r="G41" s="14"/>
      <c r="H41" s="14"/>
      <c r="I41" s="14"/>
      <c r="O41" s="175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I41" s="145"/>
    </row>
    <row r="42" spans="1:67">
      <c r="A42" s="14"/>
      <c r="B42" s="14"/>
      <c r="C42" s="14"/>
      <c r="D42" s="14"/>
      <c r="E42" s="14"/>
      <c r="F42" s="14"/>
      <c r="G42" s="14"/>
      <c r="H42" s="14"/>
      <c r="I42" s="14"/>
      <c r="O42" s="175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E42" s="30"/>
      <c r="AF42" s="18"/>
      <c r="AH42" s="14"/>
      <c r="AI42" s="144"/>
      <c r="AJ42" s="14"/>
      <c r="AK42" s="82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4"/>
      <c r="BE42" s="179"/>
      <c r="BF42" s="157"/>
      <c r="BG42" s="179"/>
      <c r="BI42" s="153"/>
      <c r="BK42" s="153"/>
    </row>
    <row r="43" spans="1:67" ht="13.5" customHeight="1">
      <c r="A43" s="99"/>
      <c r="B43" s="14"/>
      <c r="C43" s="14"/>
      <c r="D43" s="14"/>
      <c r="E43" s="14"/>
      <c r="F43" s="14"/>
      <c r="G43" s="14"/>
      <c r="H43" s="14"/>
      <c r="I43" s="14"/>
      <c r="O43" s="175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H43" s="14"/>
      <c r="AI43" s="14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4"/>
      <c r="BE43" s="179"/>
      <c r="BF43" s="157"/>
      <c r="BG43" s="179"/>
      <c r="BI43" s="153"/>
      <c r="BK43" s="153"/>
    </row>
    <row r="44" spans="1:67" ht="13.5" customHeight="1">
      <c r="A44" s="99"/>
      <c r="B44" s="14"/>
      <c r="C44" s="14"/>
      <c r="D44" s="14"/>
      <c r="E44" s="14"/>
      <c r="F44" s="14"/>
      <c r="G44" s="99"/>
      <c r="H44" s="14"/>
      <c r="I44" s="14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C44" s="18"/>
      <c r="AD44" s="30"/>
      <c r="AE44" s="30"/>
      <c r="AF44" s="30"/>
      <c r="AH44" s="14"/>
      <c r="AI44" s="144"/>
      <c r="AJ44" s="14"/>
      <c r="AK44" s="85"/>
      <c r="AL44" s="85"/>
      <c r="AM44" s="88"/>
      <c r="AN44" s="14"/>
      <c r="AO44" s="88"/>
      <c r="AP44" s="14"/>
      <c r="AQ44" s="88"/>
      <c r="AR44" s="14"/>
      <c r="AS44" s="14"/>
      <c r="AT44" s="14"/>
      <c r="AU44" s="88"/>
      <c r="AV44" s="14"/>
      <c r="AW44" s="14"/>
      <c r="AX44" s="14"/>
      <c r="AY44" s="14"/>
      <c r="AZ44" s="14"/>
      <c r="BA44" s="14"/>
      <c r="BB44" s="14"/>
      <c r="BC44" s="14"/>
    </row>
    <row r="45" spans="1:67" ht="13.5" customHeight="1">
      <c r="A45" s="99"/>
      <c r="B45" s="14"/>
      <c r="C45" s="14"/>
      <c r="D45" s="14"/>
      <c r="E45" s="14"/>
      <c r="F45" s="14"/>
      <c r="G45" s="99"/>
      <c r="H45" s="14"/>
      <c r="I45" s="14"/>
      <c r="K45" s="14"/>
      <c r="L45" s="14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C45" s="18"/>
      <c r="AD45" s="31"/>
      <c r="AE45" s="32"/>
      <c r="AF45" s="32"/>
      <c r="AH45" s="14"/>
      <c r="AI45" s="144"/>
      <c r="AJ45" s="14"/>
      <c r="AK45" s="88"/>
      <c r="AL45" s="14"/>
      <c r="AM45" s="88"/>
      <c r="AN45" s="14"/>
      <c r="AO45" s="88"/>
      <c r="AP45" s="14"/>
      <c r="AQ45" s="88"/>
      <c r="AR45" s="14"/>
      <c r="AS45" s="88"/>
      <c r="AT45" s="14"/>
      <c r="AU45" s="88"/>
      <c r="AV45" s="14"/>
      <c r="AW45" s="88"/>
      <c r="AX45" s="14"/>
      <c r="AY45" s="88"/>
      <c r="AZ45" s="14"/>
      <c r="BA45" s="152"/>
      <c r="BB45" s="14"/>
      <c r="BC45" s="88"/>
      <c r="BE45" s="153"/>
      <c r="BF45" s="157"/>
      <c r="BG45" s="153"/>
    </row>
    <row r="46" spans="1:67" ht="13.5" customHeight="1">
      <c r="A46" s="15"/>
      <c r="B46" s="166"/>
      <c r="C46" s="166"/>
      <c r="D46" s="166"/>
      <c r="E46" s="166"/>
      <c r="F46" s="166"/>
      <c r="G46" s="15"/>
      <c r="H46" s="166"/>
      <c r="I46" s="166"/>
      <c r="J46" s="166"/>
      <c r="M46" s="14"/>
      <c r="N46" s="19"/>
      <c r="P46" s="18"/>
      <c r="R46" s="247"/>
      <c r="S46" s="247"/>
      <c r="T46" s="178"/>
      <c r="U46" s="20"/>
      <c r="V46" s="246"/>
      <c r="W46" s="246"/>
      <c r="X46" s="20"/>
      <c r="AC46" s="2"/>
      <c r="AD46" s="22"/>
      <c r="AE46" s="22"/>
      <c r="AF46" s="22"/>
      <c r="AH46" s="14"/>
      <c r="AI46" s="144"/>
      <c r="AJ46" s="14"/>
      <c r="AK46" s="88"/>
      <c r="AL46" s="14"/>
      <c r="AM46" s="88"/>
      <c r="AN46" s="14"/>
      <c r="AO46" s="88"/>
      <c r="AP46" s="14"/>
      <c r="AQ46" s="88"/>
      <c r="AR46" s="14"/>
      <c r="AS46" s="88"/>
      <c r="AT46" s="14"/>
      <c r="AU46" s="88"/>
      <c r="AV46" s="14"/>
      <c r="AW46" s="152"/>
      <c r="AX46" s="14"/>
      <c r="AY46" s="88"/>
      <c r="AZ46" s="14"/>
      <c r="BA46" s="82"/>
      <c r="BB46" s="14"/>
      <c r="BC46" s="88"/>
      <c r="BE46" s="153"/>
      <c r="BF46" s="157"/>
      <c r="BG46" s="153"/>
    </row>
    <row r="47" spans="1:67" ht="13.5" customHeight="1">
      <c r="A47" s="15"/>
      <c r="B47" s="166"/>
      <c r="C47" s="166"/>
      <c r="D47" s="166"/>
      <c r="E47" s="166"/>
      <c r="G47" s="15"/>
      <c r="H47" s="166"/>
      <c r="I47" s="166"/>
      <c r="J47" s="166"/>
      <c r="N47" s="21"/>
      <c r="R47" s="247"/>
      <c r="S47" s="247"/>
      <c r="T47" s="178"/>
      <c r="U47" s="20"/>
      <c r="V47" s="246"/>
      <c r="W47" s="246"/>
      <c r="X47" s="20"/>
      <c r="AC47" s="2"/>
      <c r="AD47" s="22"/>
      <c r="AE47" s="22"/>
      <c r="AF47" s="22"/>
      <c r="AI47" s="145"/>
      <c r="AQ47" s="77"/>
    </row>
    <row r="48" spans="1:67" ht="14.25">
      <c r="I48" s="22"/>
      <c r="J48" s="22"/>
      <c r="K48" s="19"/>
      <c r="L48" s="19"/>
      <c r="M48" s="19"/>
      <c r="N48" s="19"/>
      <c r="S48" s="116"/>
      <c r="T48" s="116"/>
      <c r="U48" s="116"/>
      <c r="V48" s="116"/>
      <c r="W48" s="20"/>
      <c r="X48" s="20"/>
      <c r="AF48" s="2"/>
      <c r="AG48" s="87"/>
      <c r="AH48" s="144"/>
      <c r="AI48" s="14"/>
    </row>
    <row r="49" spans="9:33" ht="14.25">
      <c r="I49" s="22"/>
      <c r="J49" s="22"/>
      <c r="K49" s="21"/>
      <c r="L49" s="21"/>
      <c r="M49" s="19"/>
      <c r="N49" s="19"/>
      <c r="S49" s="120"/>
      <c r="T49" s="120"/>
      <c r="U49" s="120"/>
      <c r="V49" s="120"/>
      <c r="W49" s="121"/>
      <c r="X49" s="121"/>
      <c r="AF49" s="2"/>
      <c r="AG49" s="87"/>
    </row>
    <row r="50" spans="9:33" ht="14.25">
      <c r="I50" s="19"/>
      <c r="J50" s="19"/>
      <c r="K50" s="22"/>
      <c r="L50" s="22"/>
      <c r="M50" s="21"/>
      <c r="N50" s="21"/>
    </row>
    <row r="51" spans="9:33" ht="14.25">
      <c r="I51" s="19"/>
      <c r="J51" s="19"/>
      <c r="K51" s="22"/>
      <c r="L51" s="22"/>
      <c r="M51" s="22"/>
      <c r="N51" s="22"/>
    </row>
    <row r="52" spans="9:33" ht="14.25">
      <c r="I52" s="21"/>
      <c r="J52" s="21"/>
      <c r="K52" s="19"/>
      <c r="L52" s="19"/>
      <c r="M52" s="22"/>
      <c r="N52" s="22"/>
    </row>
    <row r="53" spans="9:33" ht="14.25">
      <c r="I53" s="22"/>
      <c r="J53" s="22"/>
      <c r="K53" s="19"/>
      <c r="L53" s="19"/>
      <c r="M53" s="19"/>
      <c r="N53" s="19"/>
    </row>
    <row r="54" spans="9:33" ht="14.25">
      <c r="I54" s="22"/>
      <c r="J54" s="22"/>
      <c r="K54" s="21"/>
      <c r="L54" s="21"/>
      <c r="M54" s="19"/>
      <c r="N54" s="19"/>
    </row>
    <row r="55" spans="9:33" ht="14.25">
      <c r="I55" s="19"/>
      <c r="J55" s="19"/>
      <c r="K55" s="22"/>
      <c r="L55" s="22"/>
      <c r="M55" s="21"/>
      <c r="N55" s="21"/>
    </row>
    <row r="56" spans="9:33" ht="14.25">
      <c r="I56" s="19"/>
      <c r="J56" s="19"/>
      <c r="K56" s="22"/>
      <c r="L56" s="22"/>
      <c r="M56" s="22"/>
      <c r="N56" s="22"/>
      <c r="AF56" s="14"/>
      <c r="AG56" s="87"/>
    </row>
    <row r="57" spans="9:33" ht="14.25">
      <c r="I57" s="21"/>
      <c r="J57" s="21"/>
      <c r="K57" s="19"/>
      <c r="L57" s="19"/>
      <c r="M57" s="22"/>
      <c r="N57" s="22"/>
      <c r="AF57" s="14"/>
      <c r="AG57" s="87"/>
    </row>
    <row r="58" spans="9:33" ht="14.25">
      <c r="I58" s="22"/>
      <c r="J58" s="22"/>
      <c r="K58" s="19"/>
      <c r="L58" s="19"/>
      <c r="M58" s="19"/>
      <c r="N58" s="19"/>
    </row>
    <row r="59" spans="9:33" ht="14.25">
      <c r="I59" s="22"/>
      <c r="J59" s="22"/>
      <c r="K59" s="21"/>
      <c r="L59" s="21"/>
      <c r="M59" s="19"/>
      <c r="N59" s="19"/>
    </row>
    <row r="60" spans="9:33" ht="14.25">
      <c r="I60" s="19"/>
      <c r="J60" s="19"/>
      <c r="K60" s="22"/>
      <c r="L60" s="22"/>
      <c r="M60" s="21"/>
      <c r="N60" s="21"/>
    </row>
    <row r="61" spans="9:33" ht="14.25">
      <c r="I61" s="19"/>
      <c r="J61" s="19"/>
      <c r="K61" s="22"/>
      <c r="L61" s="22"/>
      <c r="M61" s="22"/>
      <c r="N61" s="22"/>
    </row>
    <row r="62" spans="9:33" ht="14.25">
      <c r="I62" s="21"/>
      <c r="J62" s="21"/>
      <c r="K62" s="19"/>
      <c r="L62" s="19"/>
      <c r="M62" s="22"/>
      <c r="N62" s="22"/>
    </row>
    <row r="63" spans="9:33" ht="14.25">
      <c r="I63" s="22"/>
      <c r="J63" s="22"/>
      <c r="K63" s="19"/>
      <c r="L63" s="19"/>
      <c r="M63" s="19"/>
      <c r="N63" s="19"/>
    </row>
    <row r="64" spans="9:33" ht="14.25">
      <c r="I64" s="22"/>
      <c r="J64" s="22"/>
      <c r="K64" s="21"/>
      <c r="L64" s="21"/>
      <c r="M64" s="19"/>
      <c r="N64" s="19"/>
    </row>
    <row r="65" spans="9:51" ht="14.25">
      <c r="I65" s="19"/>
      <c r="J65" s="19"/>
      <c r="K65" s="22"/>
      <c r="L65" s="22"/>
      <c r="M65" s="21"/>
      <c r="N65" s="21"/>
    </row>
    <row r="66" spans="9:51" ht="14.25">
      <c r="I66" s="19"/>
      <c r="J66" s="19"/>
      <c r="K66" s="22"/>
      <c r="L66" s="22"/>
      <c r="M66" s="22"/>
      <c r="N66" s="23"/>
      <c r="AJ66" s="1">
        <v>0</v>
      </c>
      <c r="AL66" s="1">
        <v>0</v>
      </c>
      <c r="AN66" s="1">
        <v>0</v>
      </c>
      <c r="AP66" s="1">
        <v>0</v>
      </c>
      <c r="AR66" s="1">
        <v>0</v>
      </c>
    </row>
    <row r="67" spans="9:51" ht="14.25">
      <c r="I67" s="21"/>
      <c r="J67" s="21"/>
      <c r="K67" s="19"/>
      <c r="L67" s="19"/>
      <c r="M67" s="22"/>
      <c r="N67" s="22"/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</row>
    <row r="68" spans="9:51" ht="14.25">
      <c r="I68" s="22"/>
      <c r="J68" s="22"/>
      <c r="K68" s="19"/>
      <c r="L68" s="19"/>
      <c r="M68" s="19"/>
      <c r="N68" s="19"/>
      <c r="AH68" s="1">
        <v>0</v>
      </c>
      <c r="AI68" s="1">
        <v>0</v>
      </c>
      <c r="AK68" s="1">
        <v>0</v>
      </c>
      <c r="AM68" s="1">
        <v>0</v>
      </c>
      <c r="AO68" s="1">
        <v>0</v>
      </c>
      <c r="AQ68" s="1">
        <v>0</v>
      </c>
    </row>
    <row r="69" spans="9:51" ht="14.25">
      <c r="I69" s="22"/>
      <c r="J69" s="22"/>
      <c r="K69" s="21"/>
      <c r="L69" s="21"/>
      <c r="M69" s="19"/>
      <c r="N69" s="19"/>
    </row>
    <row r="70" spans="9:51" ht="14.25">
      <c r="I70" s="19"/>
      <c r="J70" s="19"/>
      <c r="K70" s="23"/>
      <c r="L70" s="23"/>
      <c r="M70" s="21"/>
      <c r="N70" s="21"/>
      <c r="AT70" s="1">
        <v>0</v>
      </c>
    </row>
    <row r="71" spans="9:51" ht="14.25">
      <c r="I71" s="19"/>
      <c r="J71" s="19"/>
      <c r="K71" s="22"/>
      <c r="L71" s="22"/>
      <c r="M71" s="23"/>
      <c r="N71" s="22"/>
      <c r="AS71" s="1">
        <v>0</v>
      </c>
      <c r="AT71" s="1">
        <v>0</v>
      </c>
      <c r="AV71" s="1">
        <v>0</v>
      </c>
      <c r="AX71" s="1">
        <v>0</v>
      </c>
    </row>
    <row r="72" spans="9:51" ht="14.25">
      <c r="I72" s="21"/>
      <c r="J72" s="21"/>
      <c r="K72" s="19"/>
      <c r="L72" s="19"/>
      <c r="M72" s="22"/>
      <c r="N72" s="22"/>
      <c r="AS72" s="1">
        <v>0</v>
      </c>
      <c r="AU72" s="1">
        <v>0</v>
      </c>
      <c r="AW72" s="1">
        <v>0</v>
      </c>
    </row>
    <row r="73" spans="9:51" ht="14.25">
      <c r="I73" s="23"/>
      <c r="J73" s="23"/>
      <c r="K73" s="19"/>
      <c r="L73" s="19"/>
      <c r="M73" s="19"/>
      <c r="N73" s="19"/>
    </row>
    <row r="74" spans="9:51" ht="14.25">
      <c r="I74" s="22"/>
      <c r="J74" s="22"/>
      <c r="K74" s="21"/>
      <c r="L74" s="21"/>
      <c r="M74" s="19"/>
      <c r="N74" s="19"/>
    </row>
    <row r="75" spans="9:51" ht="14.25">
      <c r="I75" s="19"/>
      <c r="J75" s="19"/>
      <c r="K75" s="22"/>
      <c r="L75" s="22"/>
      <c r="M75" s="21"/>
    </row>
    <row r="76" spans="9:51" ht="14.25">
      <c r="I76" s="19"/>
      <c r="J76" s="19"/>
      <c r="K76" s="22"/>
      <c r="L76" s="22"/>
      <c r="M76" s="22"/>
    </row>
    <row r="77" spans="9:51" ht="14.25">
      <c r="I77" s="21"/>
      <c r="J77" s="21"/>
      <c r="K77" s="19"/>
      <c r="L77" s="19"/>
      <c r="M77" s="22"/>
    </row>
    <row r="78" spans="9:51" ht="14.25">
      <c r="I78" s="22"/>
      <c r="J78" s="22"/>
      <c r="K78" s="19"/>
      <c r="L78" s="19"/>
      <c r="M78" s="19"/>
    </row>
    <row r="79" spans="9:51" ht="14.25">
      <c r="I79" s="22"/>
      <c r="J79" s="22"/>
      <c r="M79" s="19"/>
      <c r="AY79" s="1">
        <v>0</v>
      </c>
    </row>
    <row r="80" spans="9:51">
      <c r="I80" s="19"/>
      <c r="J80" s="19"/>
    </row>
    <row r="81" spans="9:10">
      <c r="I81" s="19"/>
      <c r="J81" s="19"/>
    </row>
    <row r="100" spans="30:33">
      <c r="AG100" s="1">
        <v>0</v>
      </c>
    </row>
    <row r="101" spans="30:33">
      <c r="AG101" s="1">
        <v>0</v>
      </c>
    </row>
    <row r="107" spans="30:33">
      <c r="AD107" s="1">
        <v>0</v>
      </c>
      <c r="AE107" s="1">
        <v>0</v>
      </c>
      <c r="AF107" s="1">
        <v>0</v>
      </c>
    </row>
    <row r="108" spans="30:33">
      <c r="AD108" s="1">
        <v>0</v>
      </c>
      <c r="AE108" s="1">
        <v>0</v>
      </c>
      <c r="AF108" s="1">
        <v>0</v>
      </c>
    </row>
  </sheetData>
  <mergeCells count="10">
    <mergeCell ref="A1:J1"/>
    <mergeCell ref="V47:W47"/>
    <mergeCell ref="R46:S46"/>
    <mergeCell ref="V46:W46"/>
    <mergeCell ref="BG3:BH3"/>
    <mergeCell ref="W30:X30"/>
    <mergeCell ref="U30:V30"/>
    <mergeCell ref="R47:S47"/>
    <mergeCell ref="Q30:R30"/>
    <mergeCell ref="Q31:R31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topLeftCell="A18" zoomScale="145" zoomScaleNormal="145" zoomScaleSheetLayoutView="90" workbookViewId="0">
      <selection activeCell="G42" sqref="G42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8" t="s">
        <v>109</v>
      </c>
      <c r="C1" s="248"/>
      <c r="D1" s="248"/>
      <c r="E1" s="248"/>
      <c r="F1" s="248"/>
      <c r="G1" s="248"/>
      <c r="H1" s="248"/>
      <c r="I1" s="248"/>
      <c r="J1" s="248"/>
      <c r="K1" s="248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40</v>
      </c>
      <c r="E3" s="27"/>
      <c r="F3" s="90" t="s">
        <v>41</v>
      </c>
      <c r="G3" s="27"/>
      <c r="H3" s="90" t="s">
        <v>42</v>
      </c>
      <c r="I3" s="33"/>
      <c r="J3" s="254" t="s">
        <v>9</v>
      </c>
      <c r="K3" s="255"/>
      <c r="L3" s="49"/>
      <c r="AB3" s="3"/>
      <c r="AC3" s="26"/>
      <c r="AD3" s="90" t="s">
        <v>0</v>
      </c>
      <c r="AE3" s="27"/>
      <c r="AF3" s="90" t="s">
        <v>1</v>
      </c>
      <c r="AG3" s="27"/>
      <c r="AH3" s="90" t="s">
        <v>2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85.8</v>
      </c>
      <c r="E5" s="197">
        <v>62.1</v>
      </c>
      <c r="F5" s="196">
        <v>92.7</v>
      </c>
      <c r="G5" s="197">
        <v>66</v>
      </c>
      <c r="H5" s="197">
        <v>97.5</v>
      </c>
      <c r="I5" s="198">
        <v>69.5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29</v>
      </c>
      <c r="AE5" s="245">
        <v>24.9</v>
      </c>
      <c r="AF5" s="196">
        <v>38.5</v>
      </c>
      <c r="AG5" s="197">
        <v>30.6</v>
      </c>
      <c r="AH5" s="197">
        <v>47.4</v>
      </c>
      <c r="AI5" s="198">
        <v>36.200000000000003</v>
      </c>
      <c r="AJ5" s="196">
        <v>55.2</v>
      </c>
      <c r="AK5" s="197">
        <v>42.4</v>
      </c>
      <c r="AL5" s="197">
        <v>61.7</v>
      </c>
      <c r="AM5" s="198">
        <v>47</v>
      </c>
      <c r="AN5" s="196">
        <v>65.2</v>
      </c>
      <c r="AO5" s="197">
        <v>50.5</v>
      </c>
      <c r="AP5" s="197">
        <v>68.5</v>
      </c>
      <c r="AQ5" s="198">
        <v>52.9</v>
      </c>
      <c r="AR5" s="196">
        <v>72.2</v>
      </c>
      <c r="AS5" s="197">
        <v>55.1</v>
      </c>
      <c r="AT5" s="197">
        <v>79.400000000000006</v>
      </c>
      <c r="AU5" s="199">
        <v>59.1</v>
      </c>
      <c r="AV5" s="196">
        <v>85.8</v>
      </c>
      <c r="AW5" s="197">
        <v>62.1</v>
      </c>
      <c r="AX5" s="196">
        <v>92.7</v>
      </c>
      <c r="AY5" s="197">
        <v>66</v>
      </c>
      <c r="AZ5" s="197">
        <v>97.5</v>
      </c>
      <c r="BA5" s="198">
        <v>69.5</v>
      </c>
    </row>
    <row r="6" spans="2:53" ht="14.25">
      <c r="B6" s="34"/>
      <c r="C6" s="95" t="s">
        <v>46</v>
      </c>
      <c r="D6" s="193">
        <v>90.2</v>
      </c>
      <c r="E6" s="194">
        <v>64.400000000000006</v>
      </c>
      <c r="F6" s="193">
        <v>96.1</v>
      </c>
      <c r="G6" s="194">
        <v>67.5</v>
      </c>
      <c r="H6" s="194">
        <v>99.6</v>
      </c>
      <c r="I6" s="195">
        <v>69.3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31.5</v>
      </c>
      <c r="AE6" s="226">
        <v>26.7</v>
      </c>
      <c r="AF6" s="225">
        <v>40.4</v>
      </c>
      <c r="AG6" s="226">
        <v>31.9</v>
      </c>
      <c r="AH6" s="226">
        <v>49.5</v>
      </c>
      <c r="AI6" s="227">
        <v>38</v>
      </c>
      <c r="AJ6" s="225">
        <v>58</v>
      </c>
      <c r="AK6" s="226">
        <v>43.3</v>
      </c>
      <c r="AL6" s="226">
        <v>63.7</v>
      </c>
      <c r="AM6" s="227">
        <v>47.5</v>
      </c>
      <c r="AN6" s="225">
        <v>67.3</v>
      </c>
      <c r="AO6" s="226">
        <v>51.4</v>
      </c>
      <c r="AP6" s="226">
        <v>70.400000000000006</v>
      </c>
      <c r="AQ6" s="227">
        <v>53.2</v>
      </c>
      <c r="AR6" s="225">
        <v>74.900000000000006</v>
      </c>
      <c r="AS6" s="226">
        <v>56</v>
      </c>
      <c r="AT6" s="226">
        <v>82.6</v>
      </c>
      <c r="AU6" s="228">
        <v>60.1</v>
      </c>
      <c r="AV6" s="225">
        <v>90.2</v>
      </c>
      <c r="AW6" s="226">
        <v>64.400000000000006</v>
      </c>
      <c r="AX6" s="225">
        <v>96.1</v>
      </c>
      <c r="AY6" s="226">
        <v>67.5</v>
      </c>
      <c r="AZ6" s="226">
        <v>99.6</v>
      </c>
      <c r="BA6" s="227">
        <v>69.3</v>
      </c>
    </row>
    <row r="7" spans="2:53" ht="14.25">
      <c r="B7" s="38" t="s">
        <v>50</v>
      </c>
      <c r="C7" s="98" t="s">
        <v>48</v>
      </c>
      <c r="D7" s="118">
        <v>91.8</v>
      </c>
      <c r="E7" s="118">
        <v>64</v>
      </c>
      <c r="F7" s="118">
        <v>97.3</v>
      </c>
      <c r="G7" s="118">
        <v>67.3</v>
      </c>
      <c r="H7" s="118">
        <v>101.6</v>
      </c>
      <c r="I7" s="41">
        <v>69.2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27.3</v>
      </c>
      <c r="AE7" s="232">
        <v>24.4</v>
      </c>
      <c r="AF7" s="232">
        <v>37.200000000000003</v>
      </c>
      <c r="AG7" s="232">
        <v>30.2</v>
      </c>
      <c r="AH7" s="232">
        <v>46.8</v>
      </c>
      <c r="AI7" s="232">
        <v>36</v>
      </c>
      <c r="AJ7" s="232">
        <v>55.8</v>
      </c>
      <c r="AK7" s="232">
        <v>41.7</v>
      </c>
      <c r="AL7" s="232">
        <v>62.7</v>
      </c>
      <c r="AM7" s="232">
        <v>46.3</v>
      </c>
      <c r="AN7" s="232">
        <v>67.8</v>
      </c>
      <c r="AO7" s="232">
        <v>50.2</v>
      </c>
      <c r="AP7" s="232">
        <v>71.099999999999994</v>
      </c>
      <c r="AQ7" s="232">
        <v>53.4</v>
      </c>
      <c r="AR7" s="232">
        <v>75.5</v>
      </c>
      <c r="AS7" s="232">
        <v>55.3</v>
      </c>
      <c r="AT7" s="232">
        <v>83.8</v>
      </c>
      <c r="AU7" s="232">
        <v>59.7</v>
      </c>
      <c r="AV7" s="232">
        <v>91.8</v>
      </c>
      <c r="AW7" s="232">
        <v>64</v>
      </c>
      <c r="AX7" s="232">
        <v>97.3</v>
      </c>
      <c r="AY7" s="232">
        <v>67.3</v>
      </c>
      <c r="AZ7" s="232">
        <v>101.6</v>
      </c>
      <c r="BA7" s="233">
        <v>69.2</v>
      </c>
    </row>
    <row r="8" spans="2:53">
      <c r="B8" s="34"/>
      <c r="C8" s="10" t="s">
        <v>11</v>
      </c>
      <c r="D8" s="11">
        <v>95</v>
      </c>
      <c r="E8" s="11">
        <v>96</v>
      </c>
      <c r="F8" s="11">
        <v>96</v>
      </c>
      <c r="G8" s="11">
        <v>98</v>
      </c>
      <c r="H8" s="11">
        <v>98</v>
      </c>
      <c r="I8" s="42">
        <v>100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92</v>
      </c>
      <c r="AE8" s="73">
        <f t="shared" ref="AE8" si="0">ROUND(AE5/AE6*100,0)</f>
        <v>93</v>
      </c>
      <c r="AF8" s="11">
        <f>ROUND(AF5/AF6*100,0)</f>
        <v>95</v>
      </c>
      <c r="AG8" s="11">
        <f t="shared" ref="AG8:BA8" si="1">ROUND(AG5/AG6*100,0)</f>
        <v>96</v>
      </c>
      <c r="AH8" s="11">
        <f t="shared" si="1"/>
        <v>96</v>
      </c>
      <c r="AI8" s="11">
        <f t="shared" si="1"/>
        <v>95</v>
      </c>
      <c r="AJ8" s="11">
        <f t="shared" si="1"/>
        <v>95</v>
      </c>
      <c r="AK8" s="11">
        <f t="shared" si="1"/>
        <v>98</v>
      </c>
      <c r="AL8" s="11">
        <f t="shared" si="1"/>
        <v>97</v>
      </c>
      <c r="AM8" s="11">
        <f t="shared" si="1"/>
        <v>99</v>
      </c>
      <c r="AN8" s="11">
        <f t="shared" si="1"/>
        <v>97</v>
      </c>
      <c r="AO8" s="11">
        <f t="shared" si="1"/>
        <v>98</v>
      </c>
      <c r="AP8" s="11">
        <f t="shared" si="1"/>
        <v>97</v>
      </c>
      <c r="AQ8" s="11">
        <f t="shared" si="1"/>
        <v>99</v>
      </c>
      <c r="AR8" s="11">
        <f t="shared" si="1"/>
        <v>96</v>
      </c>
      <c r="AS8" s="11">
        <f t="shared" si="1"/>
        <v>98</v>
      </c>
      <c r="AT8" s="11">
        <f>ROUND(AT5/AT6*100,0)</f>
        <v>96</v>
      </c>
      <c r="AU8" s="11">
        <f>ROUND(AU5/AU6*100,0)</f>
        <v>98</v>
      </c>
      <c r="AV8" s="11">
        <f>ROUND(AV5/AV6*100,0)</f>
        <v>95</v>
      </c>
      <c r="AW8" s="11">
        <f t="shared" si="1"/>
        <v>96</v>
      </c>
      <c r="AX8" s="11">
        <f t="shared" si="1"/>
        <v>96</v>
      </c>
      <c r="AY8" s="11">
        <f t="shared" si="1"/>
        <v>98</v>
      </c>
      <c r="AZ8" s="11">
        <f t="shared" si="1"/>
        <v>98</v>
      </c>
      <c r="BA8" s="42">
        <f t="shared" si="1"/>
        <v>100</v>
      </c>
    </row>
    <row r="9" spans="2:53">
      <c r="B9" s="39"/>
      <c r="C9" s="13" t="s">
        <v>12</v>
      </c>
      <c r="D9" s="117">
        <v>93</v>
      </c>
      <c r="E9" s="117">
        <v>97</v>
      </c>
      <c r="F9" s="117">
        <v>95</v>
      </c>
      <c r="G9" s="117">
        <v>98</v>
      </c>
      <c r="H9" s="117">
        <v>96</v>
      </c>
      <c r="I9" s="43">
        <v>100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106</v>
      </c>
      <c r="AE9" s="117">
        <f t="shared" ref="AE9" si="2">ROUND(AE5/AE7*100,0)</f>
        <v>102</v>
      </c>
      <c r="AF9" s="117">
        <f t="shared" ref="AF9:BA9" si="3">ROUND(AF5/AF7*100,0)</f>
        <v>103</v>
      </c>
      <c r="AG9" s="117">
        <f t="shared" si="3"/>
        <v>101</v>
      </c>
      <c r="AH9" s="117">
        <f t="shared" si="3"/>
        <v>101</v>
      </c>
      <c r="AI9" s="117">
        <f t="shared" si="3"/>
        <v>101</v>
      </c>
      <c r="AJ9" s="117">
        <f t="shared" si="3"/>
        <v>99</v>
      </c>
      <c r="AK9" s="117">
        <f t="shared" si="3"/>
        <v>102</v>
      </c>
      <c r="AL9" s="117">
        <f t="shared" si="3"/>
        <v>98</v>
      </c>
      <c r="AM9" s="117">
        <f t="shared" si="3"/>
        <v>102</v>
      </c>
      <c r="AN9" s="117">
        <f t="shared" si="3"/>
        <v>96</v>
      </c>
      <c r="AO9" s="117">
        <f t="shared" si="3"/>
        <v>101</v>
      </c>
      <c r="AP9" s="117">
        <f t="shared" si="3"/>
        <v>96</v>
      </c>
      <c r="AQ9" s="117">
        <f t="shared" si="3"/>
        <v>99</v>
      </c>
      <c r="AR9" s="117">
        <f t="shared" si="3"/>
        <v>96</v>
      </c>
      <c r="AS9" s="117">
        <f t="shared" si="3"/>
        <v>100</v>
      </c>
      <c r="AT9" s="117">
        <f>ROUND(AT5/AT7*100,0)</f>
        <v>95</v>
      </c>
      <c r="AU9" s="117">
        <f>ROUND(AU5/AU7*100,0)</f>
        <v>99</v>
      </c>
      <c r="AV9" s="117">
        <f t="shared" si="3"/>
        <v>93</v>
      </c>
      <c r="AW9" s="117">
        <f t="shared" si="3"/>
        <v>97</v>
      </c>
      <c r="AX9" s="117">
        <f t="shared" si="3"/>
        <v>95</v>
      </c>
      <c r="AY9" s="117">
        <f t="shared" si="3"/>
        <v>98</v>
      </c>
      <c r="AZ9" s="117">
        <f t="shared" si="3"/>
        <v>96</v>
      </c>
      <c r="BA9" s="43">
        <f t="shared" si="3"/>
        <v>100</v>
      </c>
    </row>
    <row r="10" spans="2:53" ht="14.25">
      <c r="B10" s="34"/>
      <c r="C10" s="97" t="s">
        <v>45</v>
      </c>
      <c r="D10" s="196">
        <v>89.3</v>
      </c>
      <c r="E10" s="197">
        <v>62.5</v>
      </c>
      <c r="F10" s="196">
        <v>95.5</v>
      </c>
      <c r="G10" s="197">
        <v>66.900000000000006</v>
      </c>
      <c r="H10" s="197">
        <v>99.6</v>
      </c>
      <c r="I10" s="198">
        <v>69.599999999999994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31.3</v>
      </c>
      <c r="AE10" s="245">
        <v>26.1</v>
      </c>
      <c r="AF10" s="196">
        <v>40.799999999999997</v>
      </c>
      <c r="AG10" s="197">
        <v>32.200000000000003</v>
      </c>
      <c r="AH10" s="197">
        <v>49.8</v>
      </c>
      <c r="AI10" s="198">
        <v>37.5</v>
      </c>
      <c r="AJ10" s="196">
        <v>57.6</v>
      </c>
      <c r="AK10" s="197">
        <v>42.6</v>
      </c>
      <c r="AL10" s="197">
        <v>64.3</v>
      </c>
      <c r="AM10" s="198">
        <v>47.8</v>
      </c>
      <c r="AN10" s="196">
        <v>68.5</v>
      </c>
      <c r="AO10" s="197">
        <v>50.8</v>
      </c>
      <c r="AP10" s="197">
        <v>72.3</v>
      </c>
      <c r="AQ10" s="198">
        <v>52.8</v>
      </c>
      <c r="AR10" s="196">
        <v>76.599999999999994</v>
      </c>
      <c r="AS10" s="197">
        <v>55.6</v>
      </c>
      <c r="AT10" s="197">
        <v>83.4</v>
      </c>
      <c r="AU10" s="199">
        <v>59.7</v>
      </c>
      <c r="AV10" s="196">
        <v>89.3</v>
      </c>
      <c r="AW10" s="197">
        <v>62.5</v>
      </c>
      <c r="AX10" s="196">
        <v>95.5</v>
      </c>
      <c r="AY10" s="197">
        <v>66.900000000000006</v>
      </c>
      <c r="AZ10" s="197">
        <v>99.6</v>
      </c>
      <c r="BA10" s="198">
        <v>69.599999999999994</v>
      </c>
    </row>
    <row r="11" spans="2:53" ht="14.25">
      <c r="B11" s="34"/>
      <c r="C11" s="95" t="s">
        <v>46</v>
      </c>
      <c r="D11" s="193">
        <v>90.2</v>
      </c>
      <c r="E11" s="194">
        <v>65.900000000000006</v>
      </c>
      <c r="F11" s="193">
        <v>96.7</v>
      </c>
      <c r="G11" s="194">
        <v>70.099999999999994</v>
      </c>
      <c r="H11" s="194">
        <v>101.7</v>
      </c>
      <c r="I11" s="195">
        <v>73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33</v>
      </c>
      <c r="AE11" s="226">
        <v>27.8</v>
      </c>
      <c r="AF11" s="225">
        <v>42.5</v>
      </c>
      <c r="AG11" s="226">
        <v>34</v>
      </c>
      <c r="AH11" s="226">
        <v>51.4</v>
      </c>
      <c r="AI11" s="227">
        <v>39.9</v>
      </c>
      <c r="AJ11" s="225">
        <v>58.4</v>
      </c>
      <c r="AK11" s="226">
        <v>44.5</v>
      </c>
      <c r="AL11" s="226">
        <v>64.8</v>
      </c>
      <c r="AM11" s="227">
        <v>49.7</v>
      </c>
      <c r="AN11" s="225">
        <v>69</v>
      </c>
      <c r="AO11" s="226">
        <v>53</v>
      </c>
      <c r="AP11" s="226">
        <v>72.7</v>
      </c>
      <c r="AQ11" s="227">
        <v>55.6</v>
      </c>
      <c r="AR11" s="225">
        <v>76</v>
      </c>
      <c r="AS11" s="226">
        <v>58.2</v>
      </c>
      <c r="AT11" s="226">
        <v>82.7</v>
      </c>
      <c r="AU11" s="228">
        <v>61.8</v>
      </c>
      <c r="AV11" s="225">
        <v>90.2</v>
      </c>
      <c r="AW11" s="226">
        <v>65.900000000000006</v>
      </c>
      <c r="AX11" s="225">
        <v>96.7</v>
      </c>
      <c r="AY11" s="226">
        <v>70.099999999999994</v>
      </c>
      <c r="AZ11" s="226">
        <v>101.7</v>
      </c>
      <c r="BA11" s="227">
        <v>73</v>
      </c>
    </row>
    <row r="12" spans="2:53" ht="14.25">
      <c r="B12" s="38" t="s">
        <v>110</v>
      </c>
      <c r="C12" s="98" t="s">
        <v>48</v>
      </c>
      <c r="D12" s="118">
        <v>89.2</v>
      </c>
      <c r="E12" s="41">
        <v>64.8</v>
      </c>
      <c r="F12" s="118">
        <v>95.1</v>
      </c>
      <c r="G12" s="41">
        <v>68.7</v>
      </c>
      <c r="H12" s="41">
        <v>99.3</v>
      </c>
      <c r="I12" s="119">
        <v>72.2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110</v>
      </c>
      <c r="AC12" s="98" t="s">
        <v>48</v>
      </c>
      <c r="AD12" s="232">
        <v>29.6</v>
      </c>
      <c r="AE12" s="233">
        <v>26.1</v>
      </c>
      <c r="AF12" s="232">
        <v>38.9</v>
      </c>
      <c r="AG12" s="233">
        <v>32.299999999999997</v>
      </c>
      <c r="AH12" s="233">
        <v>48.4</v>
      </c>
      <c r="AI12" s="234">
        <v>38.299999999999997</v>
      </c>
      <c r="AJ12" s="232">
        <v>56.3</v>
      </c>
      <c r="AK12" s="233">
        <v>43.2</v>
      </c>
      <c r="AL12" s="233">
        <v>62.5</v>
      </c>
      <c r="AM12" s="234">
        <v>47.9</v>
      </c>
      <c r="AN12" s="232">
        <v>66.8</v>
      </c>
      <c r="AO12" s="233">
        <v>51.4</v>
      </c>
      <c r="AP12" s="233">
        <v>70</v>
      </c>
      <c r="AQ12" s="234">
        <v>53.9</v>
      </c>
      <c r="AR12" s="232">
        <v>74</v>
      </c>
      <c r="AS12" s="233">
        <v>56.6</v>
      </c>
      <c r="AT12" s="233">
        <v>81.400000000000006</v>
      </c>
      <c r="AU12" s="235">
        <v>60.5</v>
      </c>
      <c r="AV12" s="232">
        <v>89.2</v>
      </c>
      <c r="AW12" s="233">
        <v>64.8</v>
      </c>
      <c r="AX12" s="232">
        <v>95.1</v>
      </c>
      <c r="AY12" s="233">
        <v>68.7</v>
      </c>
      <c r="AZ12" s="233">
        <v>99.3</v>
      </c>
      <c r="BA12" s="234">
        <v>72.2</v>
      </c>
    </row>
    <row r="13" spans="2:53">
      <c r="B13" s="34"/>
      <c r="C13" s="10" t="s">
        <v>11</v>
      </c>
      <c r="D13" s="42">
        <v>99</v>
      </c>
      <c r="E13" s="42">
        <v>95</v>
      </c>
      <c r="F13" s="42">
        <v>99</v>
      </c>
      <c r="G13" s="42">
        <v>95</v>
      </c>
      <c r="H13" s="42">
        <v>98</v>
      </c>
      <c r="I13" s="42">
        <v>95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95</v>
      </c>
      <c r="AE13" s="42">
        <f t="shared" si="4"/>
        <v>94</v>
      </c>
      <c r="AF13" s="42">
        <f t="shared" ref="AF13:BA13" si="5">ROUND(AF10/AF11*100,0)</f>
        <v>96</v>
      </c>
      <c r="AG13" s="42">
        <f t="shared" si="5"/>
        <v>95</v>
      </c>
      <c r="AH13" s="42">
        <f t="shared" si="5"/>
        <v>97</v>
      </c>
      <c r="AI13" s="42">
        <f t="shared" si="5"/>
        <v>94</v>
      </c>
      <c r="AJ13" s="42">
        <f t="shared" si="5"/>
        <v>99</v>
      </c>
      <c r="AK13" s="42">
        <f t="shared" si="5"/>
        <v>96</v>
      </c>
      <c r="AL13" s="42">
        <f t="shared" si="5"/>
        <v>99</v>
      </c>
      <c r="AM13" s="42">
        <f t="shared" si="5"/>
        <v>96</v>
      </c>
      <c r="AN13" s="42">
        <f t="shared" si="5"/>
        <v>99</v>
      </c>
      <c r="AO13" s="42">
        <f t="shared" si="5"/>
        <v>96</v>
      </c>
      <c r="AP13" s="42">
        <f t="shared" si="5"/>
        <v>99</v>
      </c>
      <c r="AQ13" s="42">
        <f t="shared" si="5"/>
        <v>95</v>
      </c>
      <c r="AR13" s="42">
        <f t="shared" si="5"/>
        <v>101</v>
      </c>
      <c r="AS13" s="42">
        <f t="shared" si="5"/>
        <v>96</v>
      </c>
      <c r="AT13" s="42">
        <f>ROUND(AT10/AT11*100,0)</f>
        <v>101</v>
      </c>
      <c r="AU13" s="42">
        <f>ROUND(AU10/AU11*100,0)</f>
        <v>97</v>
      </c>
      <c r="AV13" s="42">
        <f t="shared" si="5"/>
        <v>99</v>
      </c>
      <c r="AW13" s="42">
        <f t="shared" si="5"/>
        <v>95</v>
      </c>
      <c r="AX13" s="42">
        <f t="shared" si="5"/>
        <v>99</v>
      </c>
      <c r="AY13" s="42">
        <f t="shared" si="5"/>
        <v>95</v>
      </c>
      <c r="AZ13" s="42">
        <f t="shared" si="5"/>
        <v>98</v>
      </c>
      <c r="BA13" s="42">
        <f t="shared" si="5"/>
        <v>95</v>
      </c>
    </row>
    <row r="14" spans="2:53" ht="13.5" customHeight="1">
      <c r="B14" s="39"/>
      <c r="C14" s="13" t="s">
        <v>12</v>
      </c>
      <c r="D14" s="43">
        <v>100</v>
      </c>
      <c r="E14" s="43">
        <v>96</v>
      </c>
      <c r="F14" s="43">
        <v>100</v>
      </c>
      <c r="G14" s="43">
        <v>97</v>
      </c>
      <c r="H14" s="43">
        <v>100</v>
      </c>
      <c r="I14" s="43">
        <v>96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106</v>
      </c>
      <c r="AE14" s="43">
        <f t="shared" si="6"/>
        <v>100</v>
      </c>
      <c r="AF14" s="43">
        <f t="shared" ref="AF14:BA14" si="7">ROUND(AF10/AF12*100,0)</f>
        <v>105</v>
      </c>
      <c r="AG14" s="43">
        <f t="shared" si="7"/>
        <v>100</v>
      </c>
      <c r="AH14" s="43">
        <f t="shared" si="7"/>
        <v>103</v>
      </c>
      <c r="AI14" s="43">
        <f t="shared" si="7"/>
        <v>98</v>
      </c>
      <c r="AJ14" s="43">
        <f t="shared" si="7"/>
        <v>102</v>
      </c>
      <c r="AK14" s="43">
        <f t="shared" si="7"/>
        <v>99</v>
      </c>
      <c r="AL14" s="43">
        <f t="shared" si="7"/>
        <v>103</v>
      </c>
      <c r="AM14" s="43">
        <f t="shared" si="7"/>
        <v>100</v>
      </c>
      <c r="AN14" s="43">
        <f t="shared" si="7"/>
        <v>103</v>
      </c>
      <c r="AO14" s="43">
        <f t="shared" si="7"/>
        <v>99</v>
      </c>
      <c r="AP14" s="43">
        <f t="shared" si="7"/>
        <v>103</v>
      </c>
      <c r="AQ14" s="43">
        <f t="shared" si="7"/>
        <v>98</v>
      </c>
      <c r="AR14" s="43">
        <f t="shared" si="7"/>
        <v>104</v>
      </c>
      <c r="AS14" s="43">
        <f t="shared" si="7"/>
        <v>98</v>
      </c>
      <c r="AT14" s="43">
        <f>ROUND(AT10/AT12*100,0)</f>
        <v>102</v>
      </c>
      <c r="AU14" s="43">
        <f>ROUND(AU10/AU12*100,0)</f>
        <v>99</v>
      </c>
      <c r="AV14" s="43">
        <f t="shared" si="7"/>
        <v>100</v>
      </c>
      <c r="AW14" s="43">
        <f t="shared" si="7"/>
        <v>96</v>
      </c>
      <c r="AX14" s="43">
        <f t="shared" si="7"/>
        <v>100</v>
      </c>
      <c r="AY14" s="43">
        <f t="shared" si="7"/>
        <v>97</v>
      </c>
      <c r="AZ14" s="43">
        <f t="shared" si="7"/>
        <v>100</v>
      </c>
      <c r="BA14" s="43">
        <f t="shared" si="7"/>
        <v>96</v>
      </c>
    </row>
    <row r="15" spans="2:53" ht="13.5" customHeight="1">
      <c r="B15" s="34"/>
      <c r="C15" s="97" t="s">
        <v>45</v>
      </c>
      <c r="D15" s="40">
        <v>89.5</v>
      </c>
      <c r="E15" s="40">
        <v>64.3</v>
      </c>
      <c r="F15" s="40">
        <v>96.4</v>
      </c>
      <c r="G15" s="40">
        <v>68</v>
      </c>
      <c r="H15" s="40">
        <v>101.9</v>
      </c>
      <c r="I15" s="197">
        <v>69.2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28.6</v>
      </c>
      <c r="AE15" s="40">
        <v>25.8</v>
      </c>
      <c r="AF15" s="40">
        <v>37.799999999999997</v>
      </c>
      <c r="AG15" s="40">
        <v>31.4</v>
      </c>
      <c r="AH15" s="40">
        <v>47.2</v>
      </c>
      <c r="AI15" s="40">
        <v>37.799999999999997</v>
      </c>
      <c r="AJ15" s="40">
        <v>57.1</v>
      </c>
      <c r="AK15" s="40">
        <v>43.9</v>
      </c>
      <c r="AL15" s="40">
        <v>62.6</v>
      </c>
      <c r="AM15" s="40">
        <v>50</v>
      </c>
      <c r="AN15" s="40">
        <v>67.400000000000006</v>
      </c>
      <c r="AO15" s="40">
        <v>53.2</v>
      </c>
      <c r="AP15" s="40">
        <v>70.8</v>
      </c>
      <c r="AQ15" s="40">
        <v>55.8</v>
      </c>
      <c r="AR15" s="40">
        <v>74.400000000000006</v>
      </c>
      <c r="AS15" s="40">
        <v>59.1</v>
      </c>
      <c r="AT15" s="40">
        <v>82.6</v>
      </c>
      <c r="AU15" s="40">
        <v>61.9</v>
      </c>
      <c r="AV15" s="40">
        <v>89.5</v>
      </c>
      <c r="AW15" s="40">
        <v>64.3</v>
      </c>
      <c r="AX15" s="40">
        <v>96.4</v>
      </c>
      <c r="AY15" s="40">
        <v>68</v>
      </c>
      <c r="AZ15" s="40">
        <v>101.9</v>
      </c>
      <c r="BA15" s="36">
        <v>69.2</v>
      </c>
    </row>
    <row r="16" spans="2:53" ht="13.5" customHeight="1">
      <c r="B16" s="34"/>
      <c r="C16" s="95" t="s">
        <v>46</v>
      </c>
      <c r="D16" s="40">
        <v>91.6</v>
      </c>
      <c r="E16" s="40">
        <v>63.6</v>
      </c>
      <c r="F16" s="40">
        <v>98.6</v>
      </c>
      <c r="G16" s="40">
        <v>67.900000000000006</v>
      </c>
      <c r="H16" s="40">
        <v>102.6</v>
      </c>
      <c r="I16" s="194">
        <v>69.5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29.1</v>
      </c>
      <c r="AE16" s="230">
        <v>25.4</v>
      </c>
      <c r="AF16" s="230">
        <v>39.4</v>
      </c>
      <c r="AG16" s="230">
        <v>31.8</v>
      </c>
      <c r="AH16" s="230">
        <v>49.7</v>
      </c>
      <c r="AI16" s="230">
        <v>39.4</v>
      </c>
      <c r="AJ16" s="230">
        <v>57.6</v>
      </c>
      <c r="AK16" s="230">
        <v>44.7</v>
      </c>
      <c r="AL16" s="230">
        <v>65.5</v>
      </c>
      <c r="AM16" s="230">
        <v>50</v>
      </c>
      <c r="AN16" s="230">
        <v>70</v>
      </c>
      <c r="AO16" s="230">
        <v>52.9</v>
      </c>
      <c r="AP16" s="230">
        <v>73.7</v>
      </c>
      <c r="AQ16" s="230">
        <v>55.5</v>
      </c>
      <c r="AR16" s="230">
        <v>75.8</v>
      </c>
      <c r="AS16" s="230">
        <v>57.9</v>
      </c>
      <c r="AT16" s="230">
        <v>82.7</v>
      </c>
      <c r="AU16" s="230">
        <v>60.2</v>
      </c>
      <c r="AV16" s="230">
        <v>91.6</v>
      </c>
      <c r="AW16" s="230">
        <v>63.6</v>
      </c>
      <c r="AX16" s="230">
        <v>98.6</v>
      </c>
      <c r="AY16" s="230">
        <v>67.900000000000006</v>
      </c>
      <c r="AZ16" s="230">
        <v>102.6</v>
      </c>
      <c r="BA16" s="231">
        <v>69.5</v>
      </c>
    </row>
    <row r="17" spans="2:56" ht="13.5" customHeight="1">
      <c r="B17" s="8" t="s">
        <v>90</v>
      </c>
      <c r="C17" s="98" t="s">
        <v>48</v>
      </c>
      <c r="D17" s="118">
        <v>87.1</v>
      </c>
      <c r="E17" s="118">
        <v>62.1</v>
      </c>
      <c r="F17" s="118">
        <v>93.2</v>
      </c>
      <c r="G17" s="118">
        <v>65.900000000000006</v>
      </c>
      <c r="H17" s="118">
        <v>96.6</v>
      </c>
      <c r="I17" s="41">
        <v>67.599999999999994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25.8</v>
      </c>
      <c r="AE17" s="232">
        <v>23.2</v>
      </c>
      <c r="AF17" s="232">
        <v>35.1</v>
      </c>
      <c r="AG17" s="232">
        <v>29.3</v>
      </c>
      <c r="AH17" s="232">
        <v>44.6</v>
      </c>
      <c r="AI17" s="232">
        <v>35.9</v>
      </c>
      <c r="AJ17" s="232">
        <v>53.4</v>
      </c>
      <c r="AK17" s="232">
        <v>41.6</v>
      </c>
      <c r="AL17" s="232">
        <v>60.4</v>
      </c>
      <c r="AM17" s="232">
        <v>46.8</v>
      </c>
      <c r="AN17" s="232">
        <v>65.2</v>
      </c>
      <c r="AO17" s="232">
        <v>50.2</v>
      </c>
      <c r="AP17" s="232">
        <v>68.900000000000006</v>
      </c>
      <c r="AQ17" s="232">
        <v>52.8</v>
      </c>
      <c r="AR17" s="232">
        <v>72.099999999999994</v>
      </c>
      <c r="AS17" s="232">
        <v>55</v>
      </c>
      <c r="AT17" s="232">
        <v>78.900000000000006</v>
      </c>
      <c r="AU17" s="232">
        <v>58.3</v>
      </c>
      <c r="AV17" s="232">
        <v>87.1</v>
      </c>
      <c r="AW17" s="232">
        <v>62.1</v>
      </c>
      <c r="AX17" s="232">
        <v>93.2</v>
      </c>
      <c r="AY17" s="232">
        <v>65.900000000000006</v>
      </c>
      <c r="AZ17" s="232">
        <v>96.6</v>
      </c>
      <c r="BA17" s="233">
        <v>67.599999999999994</v>
      </c>
      <c r="BB17" s="192"/>
    </row>
    <row r="18" spans="2:56" ht="13.5" customHeight="1">
      <c r="B18" s="34"/>
      <c r="C18" s="10" t="s">
        <v>11</v>
      </c>
      <c r="D18" s="11">
        <v>98</v>
      </c>
      <c r="E18" s="11">
        <v>101</v>
      </c>
      <c r="F18" s="11">
        <v>98</v>
      </c>
      <c r="G18" s="11">
        <v>100</v>
      </c>
      <c r="H18" s="11">
        <v>99</v>
      </c>
      <c r="I18" s="42">
        <v>100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98</v>
      </c>
      <c r="AE18" s="11">
        <f t="shared" ref="AE18" si="8">ROUND(AE15/AE16*100,0)</f>
        <v>102</v>
      </c>
      <c r="AF18" s="11">
        <f t="shared" ref="AF18:BA18" si="9">ROUND(AF15/AF16*100,0)</f>
        <v>96</v>
      </c>
      <c r="AG18" s="11">
        <f t="shared" si="9"/>
        <v>99</v>
      </c>
      <c r="AH18" s="11">
        <f t="shared" si="9"/>
        <v>95</v>
      </c>
      <c r="AI18" s="11">
        <f t="shared" si="9"/>
        <v>96</v>
      </c>
      <c r="AJ18" s="11">
        <f t="shared" si="9"/>
        <v>99</v>
      </c>
      <c r="AK18" s="11">
        <f t="shared" si="9"/>
        <v>98</v>
      </c>
      <c r="AL18" s="11">
        <f t="shared" si="9"/>
        <v>96</v>
      </c>
      <c r="AM18" s="11">
        <f t="shared" si="9"/>
        <v>100</v>
      </c>
      <c r="AN18" s="11">
        <f t="shared" si="9"/>
        <v>96</v>
      </c>
      <c r="AO18" s="11">
        <f t="shared" si="9"/>
        <v>101</v>
      </c>
      <c r="AP18" s="11">
        <f t="shared" si="9"/>
        <v>96</v>
      </c>
      <c r="AQ18" s="11">
        <f t="shared" si="9"/>
        <v>101</v>
      </c>
      <c r="AR18" s="11">
        <f t="shared" si="9"/>
        <v>98</v>
      </c>
      <c r="AS18" s="11">
        <f t="shared" si="9"/>
        <v>102</v>
      </c>
      <c r="AT18" s="11">
        <f>ROUND(AT15/AT16*100,0)</f>
        <v>100</v>
      </c>
      <c r="AU18" s="11">
        <f>ROUND(AU15/AU16*100,0)</f>
        <v>103</v>
      </c>
      <c r="AV18" s="11">
        <f t="shared" si="9"/>
        <v>98</v>
      </c>
      <c r="AW18" s="11">
        <f t="shared" si="9"/>
        <v>101</v>
      </c>
      <c r="AX18" s="11">
        <f t="shared" si="9"/>
        <v>98</v>
      </c>
      <c r="AY18" s="11">
        <f t="shared" si="9"/>
        <v>100</v>
      </c>
      <c r="AZ18" s="11">
        <f t="shared" si="9"/>
        <v>99</v>
      </c>
      <c r="BA18" s="42">
        <f t="shared" si="9"/>
        <v>100</v>
      </c>
    </row>
    <row r="19" spans="2:56" ht="13.5" customHeight="1">
      <c r="B19" s="39"/>
      <c r="C19" s="13" t="s">
        <v>12</v>
      </c>
      <c r="D19" s="117">
        <v>103</v>
      </c>
      <c r="E19" s="117">
        <v>104</v>
      </c>
      <c r="F19" s="117">
        <v>103</v>
      </c>
      <c r="G19" s="117">
        <v>103</v>
      </c>
      <c r="H19" s="117">
        <v>105</v>
      </c>
      <c r="I19" s="43">
        <v>102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111</v>
      </c>
      <c r="AE19" s="117">
        <f t="shared" si="10"/>
        <v>111</v>
      </c>
      <c r="AF19" s="117">
        <f t="shared" ref="AF19:BA19" si="11">ROUND(AF15/AF17*100,0)</f>
        <v>108</v>
      </c>
      <c r="AG19" s="117">
        <f t="shared" si="11"/>
        <v>107</v>
      </c>
      <c r="AH19" s="117">
        <f t="shared" si="11"/>
        <v>106</v>
      </c>
      <c r="AI19" s="117">
        <f t="shared" si="11"/>
        <v>105</v>
      </c>
      <c r="AJ19" s="117">
        <f t="shared" si="11"/>
        <v>107</v>
      </c>
      <c r="AK19" s="117">
        <f t="shared" si="11"/>
        <v>106</v>
      </c>
      <c r="AL19" s="117">
        <f t="shared" si="11"/>
        <v>104</v>
      </c>
      <c r="AM19" s="117">
        <f t="shared" si="11"/>
        <v>107</v>
      </c>
      <c r="AN19" s="117">
        <f t="shared" si="11"/>
        <v>103</v>
      </c>
      <c r="AO19" s="117">
        <f t="shared" si="11"/>
        <v>106</v>
      </c>
      <c r="AP19" s="117">
        <f t="shared" si="11"/>
        <v>103</v>
      </c>
      <c r="AQ19" s="117">
        <f t="shared" si="11"/>
        <v>106</v>
      </c>
      <c r="AR19" s="117">
        <f t="shared" si="11"/>
        <v>103</v>
      </c>
      <c r="AS19" s="117">
        <f t="shared" si="11"/>
        <v>107</v>
      </c>
      <c r="AT19" s="117">
        <f>ROUND(AT15/AT17*100,0)</f>
        <v>105</v>
      </c>
      <c r="AU19" s="117">
        <f>ROUND(AU15/AU17*100,0)</f>
        <v>106</v>
      </c>
      <c r="AV19" s="117">
        <f t="shared" si="11"/>
        <v>103</v>
      </c>
      <c r="AW19" s="117">
        <f t="shared" si="11"/>
        <v>104</v>
      </c>
      <c r="AX19" s="117">
        <f t="shared" si="11"/>
        <v>103</v>
      </c>
      <c r="AY19" s="117">
        <f t="shared" si="11"/>
        <v>103</v>
      </c>
      <c r="AZ19" s="117">
        <f t="shared" si="11"/>
        <v>105</v>
      </c>
      <c r="BA19" s="43">
        <f t="shared" si="11"/>
        <v>102</v>
      </c>
    </row>
    <row r="20" spans="2:56" ht="13.5" customHeight="1">
      <c r="B20" s="8"/>
      <c r="C20" s="182" t="s">
        <v>45</v>
      </c>
      <c r="D20" s="80">
        <v>88.2</v>
      </c>
      <c r="E20" s="80">
        <v>63</v>
      </c>
      <c r="F20" s="80">
        <v>94.9</v>
      </c>
      <c r="G20" s="80">
        <v>67</v>
      </c>
      <c r="H20" s="80">
        <v>99.7</v>
      </c>
      <c r="I20" s="80">
        <v>69.400000000000006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29.6</v>
      </c>
      <c r="AE20" s="80">
        <f t="shared" ref="AE20:BA20" si="12">IFERROR(ROUND(AVERAGE(AE5,AE10,AE15),1),"")</f>
        <v>25.6</v>
      </c>
      <c r="AF20" s="80">
        <f t="shared" si="12"/>
        <v>39</v>
      </c>
      <c r="AG20" s="80">
        <f>IFERROR(ROUND(AVERAGE(AG5,AG10,AG15),1),"")</f>
        <v>31.4</v>
      </c>
      <c r="AH20" s="80">
        <f t="shared" si="12"/>
        <v>48.1</v>
      </c>
      <c r="AI20" s="80">
        <f t="shared" si="12"/>
        <v>37.200000000000003</v>
      </c>
      <c r="AJ20" s="80">
        <f>IFERROR(ROUND(AVERAGE(AJ5,AJ10,AJ15),1),"")</f>
        <v>56.6</v>
      </c>
      <c r="AK20" s="80">
        <f t="shared" si="12"/>
        <v>43</v>
      </c>
      <c r="AL20" s="80">
        <f t="shared" si="12"/>
        <v>62.9</v>
      </c>
      <c r="AM20" s="80">
        <f t="shared" si="12"/>
        <v>48.3</v>
      </c>
      <c r="AN20" s="80">
        <f t="shared" si="12"/>
        <v>67</v>
      </c>
      <c r="AO20" s="80">
        <f t="shared" si="12"/>
        <v>51.5</v>
      </c>
      <c r="AP20" s="80">
        <f t="shared" si="12"/>
        <v>70.5</v>
      </c>
      <c r="AQ20" s="80">
        <f t="shared" si="12"/>
        <v>53.8</v>
      </c>
      <c r="AR20" s="80">
        <f t="shared" si="12"/>
        <v>74.400000000000006</v>
      </c>
      <c r="AS20" s="80">
        <f t="shared" si="12"/>
        <v>56.6</v>
      </c>
      <c r="AT20" s="80">
        <f>IFERROR(ROUND(AVERAGE(AT5,AT10,AT15),1),"")</f>
        <v>81.8</v>
      </c>
      <c r="AU20" s="80">
        <f>IFERROR(ROUND(AVERAGE(AU5,AU10,AU15),1),"")</f>
        <v>60.2</v>
      </c>
      <c r="AV20" s="80">
        <f t="shared" si="12"/>
        <v>88.2</v>
      </c>
      <c r="AW20" s="80">
        <f t="shared" si="12"/>
        <v>63</v>
      </c>
      <c r="AX20" s="80">
        <f t="shared" si="12"/>
        <v>94.9</v>
      </c>
      <c r="AY20" s="80">
        <f t="shared" si="12"/>
        <v>67</v>
      </c>
      <c r="AZ20" s="80">
        <f t="shared" si="12"/>
        <v>99.7</v>
      </c>
      <c r="BA20" s="80">
        <f t="shared" si="12"/>
        <v>69.400000000000006</v>
      </c>
    </row>
    <row r="21" spans="2:56" ht="13.5" customHeight="1">
      <c r="B21" s="8"/>
      <c r="C21" s="95" t="s">
        <v>46</v>
      </c>
      <c r="D21" s="45">
        <v>90.7</v>
      </c>
      <c r="E21" s="45">
        <v>64.599999999999994</v>
      </c>
      <c r="F21" s="45">
        <v>97.1</v>
      </c>
      <c r="G21" s="45">
        <v>68.5</v>
      </c>
      <c r="H21" s="45">
        <v>101.3</v>
      </c>
      <c r="I21" s="65">
        <v>70.599999999999994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31.2</v>
      </c>
      <c r="AE21" s="45">
        <f t="shared" ref="AE21:BA21" si="13">ROUND(AVERAGE(AE6,AE11,AE16),1)</f>
        <v>26.6</v>
      </c>
      <c r="AF21" s="45">
        <f t="shared" si="13"/>
        <v>40.799999999999997</v>
      </c>
      <c r="AG21" s="45">
        <f t="shared" si="13"/>
        <v>32.6</v>
      </c>
      <c r="AH21" s="45">
        <f t="shared" si="13"/>
        <v>50.2</v>
      </c>
      <c r="AI21" s="45">
        <f t="shared" si="13"/>
        <v>39.1</v>
      </c>
      <c r="AJ21" s="45">
        <f t="shared" si="13"/>
        <v>58</v>
      </c>
      <c r="AK21" s="45">
        <f t="shared" si="13"/>
        <v>44.2</v>
      </c>
      <c r="AL21" s="45">
        <f t="shared" si="13"/>
        <v>64.7</v>
      </c>
      <c r="AM21" s="45">
        <f t="shared" si="13"/>
        <v>49.1</v>
      </c>
      <c r="AN21" s="45">
        <f t="shared" si="13"/>
        <v>68.8</v>
      </c>
      <c r="AO21" s="45">
        <f t="shared" si="13"/>
        <v>52.4</v>
      </c>
      <c r="AP21" s="45">
        <f t="shared" si="13"/>
        <v>72.3</v>
      </c>
      <c r="AQ21" s="45">
        <f t="shared" si="13"/>
        <v>54.8</v>
      </c>
      <c r="AR21" s="45">
        <f t="shared" si="13"/>
        <v>75.599999999999994</v>
      </c>
      <c r="AS21" s="45">
        <f t="shared" si="13"/>
        <v>57.4</v>
      </c>
      <c r="AT21" s="45">
        <f t="shared" si="13"/>
        <v>82.7</v>
      </c>
      <c r="AU21" s="45">
        <f t="shared" si="13"/>
        <v>60.7</v>
      </c>
      <c r="AV21" s="45">
        <f t="shared" si="13"/>
        <v>90.7</v>
      </c>
      <c r="AW21" s="45">
        <f t="shared" si="13"/>
        <v>64.599999999999994</v>
      </c>
      <c r="AX21" s="45">
        <f t="shared" si="13"/>
        <v>97.1</v>
      </c>
      <c r="AY21" s="45">
        <f t="shared" si="13"/>
        <v>68.5</v>
      </c>
      <c r="AZ21" s="45">
        <f t="shared" si="13"/>
        <v>101.3</v>
      </c>
      <c r="BA21" s="45">
        <f t="shared" si="13"/>
        <v>70.599999999999994</v>
      </c>
    </row>
    <row r="22" spans="2:56" ht="13.5" customHeight="1">
      <c r="B22" s="8" t="s">
        <v>30</v>
      </c>
      <c r="C22" s="96" t="s">
        <v>48</v>
      </c>
      <c r="D22" s="45">
        <v>89.4</v>
      </c>
      <c r="E22" s="45">
        <v>63.6</v>
      </c>
      <c r="F22" s="45">
        <v>95.2</v>
      </c>
      <c r="G22" s="45">
        <v>67.3</v>
      </c>
      <c r="H22" s="45">
        <v>99.2</v>
      </c>
      <c r="I22" s="65">
        <v>69.7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27.6</v>
      </c>
      <c r="AE22" s="45">
        <f t="shared" ref="AE22:BA22" si="14">ROUND(AVERAGE(AE7,AE12,AE17),1)</f>
        <v>24.6</v>
      </c>
      <c r="AF22" s="45">
        <f t="shared" si="14"/>
        <v>37.1</v>
      </c>
      <c r="AG22" s="45">
        <f>ROUND(AVERAGE(AG7,AG12,AG17),1)</f>
        <v>30.6</v>
      </c>
      <c r="AH22" s="45">
        <f t="shared" si="14"/>
        <v>46.6</v>
      </c>
      <c r="AI22" s="45">
        <f t="shared" si="14"/>
        <v>36.700000000000003</v>
      </c>
      <c r="AJ22" s="45">
        <f t="shared" si="14"/>
        <v>55.2</v>
      </c>
      <c r="AK22" s="45">
        <f t="shared" si="14"/>
        <v>42.2</v>
      </c>
      <c r="AL22" s="45">
        <f t="shared" si="14"/>
        <v>61.9</v>
      </c>
      <c r="AM22" s="45">
        <f t="shared" si="14"/>
        <v>47</v>
      </c>
      <c r="AN22" s="45">
        <f t="shared" si="14"/>
        <v>66.599999999999994</v>
      </c>
      <c r="AO22" s="45">
        <f t="shared" si="14"/>
        <v>50.6</v>
      </c>
      <c r="AP22" s="45">
        <f t="shared" si="14"/>
        <v>70</v>
      </c>
      <c r="AQ22" s="45">
        <f t="shared" si="14"/>
        <v>53.4</v>
      </c>
      <c r="AR22" s="45">
        <f t="shared" si="14"/>
        <v>73.900000000000006</v>
      </c>
      <c r="AS22" s="45">
        <f t="shared" si="14"/>
        <v>55.6</v>
      </c>
      <c r="AT22" s="45">
        <f t="shared" si="14"/>
        <v>81.400000000000006</v>
      </c>
      <c r="AU22" s="45">
        <f t="shared" si="14"/>
        <v>59.5</v>
      </c>
      <c r="AV22" s="45">
        <f t="shared" si="14"/>
        <v>89.4</v>
      </c>
      <c r="AW22" s="45">
        <f t="shared" si="14"/>
        <v>63.6</v>
      </c>
      <c r="AX22" s="45">
        <f t="shared" si="14"/>
        <v>95.2</v>
      </c>
      <c r="AY22" s="45">
        <f t="shared" si="14"/>
        <v>67.3</v>
      </c>
      <c r="AZ22" s="45">
        <f t="shared" si="14"/>
        <v>99.2</v>
      </c>
      <c r="BA22" s="65">
        <f t="shared" si="14"/>
        <v>69.7</v>
      </c>
    </row>
    <row r="23" spans="2:56" ht="13.5" customHeight="1">
      <c r="B23" s="8"/>
      <c r="C23" s="10" t="s">
        <v>11</v>
      </c>
      <c r="D23" s="73">
        <v>97</v>
      </c>
      <c r="E23" s="73">
        <v>98</v>
      </c>
      <c r="F23" s="73">
        <v>98</v>
      </c>
      <c r="G23" s="73">
        <v>98</v>
      </c>
      <c r="H23" s="73">
        <v>98</v>
      </c>
      <c r="I23" s="73">
        <v>98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96</v>
      </c>
      <c r="AG23" s="73">
        <f t="shared" si="15"/>
        <v>96</v>
      </c>
      <c r="AH23" s="73">
        <f t="shared" si="15"/>
        <v>96</v>
      </c>
      <c r="AI23" s="73">
        <f t="shared" si="15"/>
        <v>95</v>
      </c>
      <c r="AJ23" s="73">
        <f t="shared" si="15"/>
        <v>98</v>
      </c>
      <c r="AK23" s="73">
        <f t="shared" si="15"/>
        <v>97</v>
      </c>
      <c r="AL23" s="73">
        <f t="shared" si="15"/>
        <v>97</v>
      </c>
      <c r="AM23" s="73">
        <f t="shared" si="15"/>
        <v>98</v>
      </c>
      <c r="AN23" s="73">
        <f t="shared" si="15"/>
        <v>97</v>
      </c>
      <c r="AO23" s="73">
        <f t="shared" si="15"/>
        <v>98</v>
      </c>
      <c r="AP23" s="73">
        <f t="shared" si="15"/>
        <v>98</v>
      </c>
      <c r="AQ23" s="73">
        <f t="shared" si="15"/>
        <v>98</v>
      </c>
      <c r="AR23" s="73">
        <f t="shared" si="15"/>
        <v>98</v>
      </c>
      <c r="AS23" s="73">
        <f t="shared" si="15"/>
        <v>99</v>
      </c>
      <c r="AT23" s="73">
        <f>IFERROR(ROUND(AT20/AT21*100,0),"")</f>
        <v>99</v>
      </c>
      <c r="AU23" s="73">
        <f>IFERROR(ROUND(AU20/AU21*100,0),"")</f>
        <v>99</v>
      </c>
      <c r="AV23" s="73">
        <f t="shared" si="15"/>
        <v>97</v>
      </c>
      <c r="AW23" s="73">
        <f t="shared" si="15"/>
        <v>98</v>
      </c>
      <c r="AX23" s="73">
        <f t="shared" si="15"/>
        <v>98</v>
      </c>
      <c r="AY23" s="73">
        <f t="shared" si="15"/>
        <v>98</v>
      </c>
      <c r="AZ23" s="73">
        <f t="shared" si="15"/>
        <v>98</v>
      </c>
      <c r="BA23" s="73">
        <f t="shared" si="15"/>
        <v>98</v>
      </c>
    </row>
    <row r="24" spans="2:56">
      <c r="B24" s="12"/>
      <c r="C24" s="13" t="s">
        <v>12</v>
      </c>
      <c r="D24" s="74">
        <v>99</v>
      </c>
      <c r="E24" s="74">
        <v>99</v>
      </c>
      <c r="F24" s="74">
        <v>100</v>
      </c>
      <c r="G24" s="74">
        <v>100</v>
      </c>
      <c r="H24" s="74">
        <v>101</v>
      </c>
      <c r="I24" s="74">
        <v>100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107</v>
      </c>
      <c r="AE24" s="74">
        <f t="shared" ref="AE24:BA24" si="16">IFERROR(ROUND(AE20/AE22*100,0),"")</f>
        <v>104</v>
      </c>
      <c r="AF24" s="74">
        <f t="shared" si="16"/>
        <v>105</v>
      </c>
      <c r="AG24" s="74">
        <f t="shared" si="16"/>
        <v>103</v>
      </c>
      <c r="AH24" s="74">
        <f t="shared" si="16"/>
        <v>103</v>
      </c>
      <c r="AI24" s="74">
        <f t="shared" si="16"/>
        <v>101</v>
      </c>
      <c r="AJ24" s="74">
        <f t="shared" si="16"/>
        <v>103</v>
      </c>
      <c r="AK24" s="74">
        <f t="shared" si="16"/>
        <v>102</v>
      </c>
      <c r="AL24" s="74">
        <f t="shared" si="16"/>
        <v>102</v>
      </c>
      <c r="AM24" s="74">
        <f t="shared" si="16"/>
        <v>103</v>
      </c>
      <c r="AN24" s="74">
        <f t="shared" si="16"/>
        <v>101</v>
      </c>
      <c r="AO24" s="74">
        <f t="shared" si="16"/>
        <v>102</v>
      </c>
      <c r="AP24" s="74">
        <f t="shared" si="16"/>
        <v>101</v>
      </c>
      <c r="AQ24" s="74">
        <f t="shared" si="16"/>
        <v>101</v>
      </c>
      <c r="AR24" s="74">
        <f t="shared" si="16"/>
        <v>101</v>
      </c>
      <c r="AS24" s="74">
        <f t="shared" si="16"/>
        <v>102</v>
      </c>
      <c r="AT24" s="74">
        <f>IFERROR(ROUND(AT20/AT22*100,0),"")</f>
        <v>100</v>
      </c>
      <c r="AU24" s="74">
        <f>IFERROR(ROUND(AU20/AU22*100,0),"")</f>
        <v>101</v>
      </c>
      <c r="AV24" s="74">
        <f t="shared" si="16"/>
        <v>99</v>
      </c>
      <c r="AW24" s="74">
        <f t="shared" si="16"/>
        <v>99</v>
      </c>
      <c r="AX24" s="74">
        <f t="shared" si="16"/>
        <v>100</v>
      </c>
      <c r="AY24" s="74">
        <f t="shared" si="16"/>
        <v>100</v>
      </c>
      <c r="AZ24" s="74">
        <f t="shared" si="16"/>
        <v>101</v>
      </c>
      <c r="BA24" s="74">
        <f t="shared" si="16"/>
        <v>100</v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-1.8749999999999976</v>
      </c>
      <c r="AG27" s="14"/>
      <c r="AH27" s="88">
        <f>(AH20-AH21)/(P38/10)</f>
        <v>-2.2340425531914896</v>
      </c>
      <c r="AI27" s="14"/>
      <c r="AJ27" s="88">
        <f>(AJ20-AJ21)/(Q38/10)</f>
        <v>-1.7948717948717938</v>
      </c>
      <c r="AK27" s="14"/>
      <c r="AL27" s="88">
        <f>(AL20-AL21)/(R38/10)</f>
        <v>-2.6865671641791096</v>
      </c>
      <c r="AM27" s="14"/>
      <c r="AN27" s="88">
        <f>(AN20-AN21)/(S38/10)</f>
        <v>-4.3902439024390238</v>
      </c>
      <c r="AO27" s="14"/>
      <c r="AP27" s="88">
        <f>(AP20-AP21)/(T38/10)</f>
        <v>-5.1428571428571352</v>
      </c>
      <c r="AQ27" s="14"/>
      <c r="AR27" s="88">
        <f>(AR20-AR21)/(U38/10)</f>
        <v>-3.6363636363636047</v>
      </c>
      <c r="AS27" s="14"/>
      <c r="AT27" s="88">
        <f>(AT20-AT21)/(V38/10)</f>
        <v>-1.2676056338028234</v>
      </c>
      <c r="AU27" s="14"/>
      <c r="AV27" s="88">
        <f>(AV20-AV21)/(W38/10)</f>
        <v>-3.125</v>
      </c>
      <c r="AW27" s="14"/>
      <c r="AX27" s="88">
        <f>(AX20-AX21)/(X38/10)</f>
        <v>-3.4374999999999871</v>
      </c>
      <c r="AY27" s="156"/>
      <c r="AZ27" s="153">
        <f>(AZ20-AZ21)/(Y38/10)</f>
        <v>-3.8095238095237938</v>
      </c>
      <c r="BB27" s="14"/>
      <c r="BD27" s="14"/>
    </row>
    <row r="28" spans="2:56" ht="13.5" customHeight="1">
      <c r="B28" s="15" t="s">
        <v>111</v>
      </c>
      <c r="AC28" s="14" t="s">
        <v>72</v>
      </c>
      <c r="AD28" s="144" t="s">
        <v>77</v>
      </c>
      <c r="AE28" s="14"/>
      <c r="AF28" s="14">
        <f>(AF20-AF22)/(O39/10)</f>
        <v>1.9999999999999987</v>
      </c>
      <c r="AG28" s="14"/>
      <c r="AH28" s="88">
        <f>(AH20-AH22)/(P39/10)</f>
        <v>1.5789473684210527</v>
      </c>
      <c r="AI28" s="14"/>
      <c r="AJ28" s="88">
        <f>(AJ20-AJ22)/(Q39/10)</f>
        <v>1.6279069767441843</v>
      </c>
      <c r="AK28" s="14"/>
      <c r="AL28" s="88">
        <f>(AL20-AL22)/(R39/10)</f>
        <v>1.4925373134328368</v>
      </c>
      <c r="AM28" s="14"/>
      <c r="AN28" s="88">
        <f>(AN20-AN22)/(S39/10)</f>
        <v>0.85106382978724693</v>
      </c>
      <c r="AO28" s="14"/>
      <c r="AP28" s="88">
        <f>(AP20-AP22)/(T39/10)</f>
        <v>1.4705882352941151</v>
      </c>
      <c r="AQ28" s="14"/>
      <c r="AR28" s="88">
        <f>(AR20-AR22)/(U39/10)</f>
        <v>1.2820512820512802</v>
      </c>
      <c r="AS28" s="14"/>
      <c r="AT28" s="88">
        <f>(AT20-AT22)/(V39/10)</f>
        <v>0.533333333333322</v>
      </c>
      <c r="AU28" s="14"/>
      <c r="AV28" s="88">
        <f>(AV20-AV22)/(W39/10)</f>
        <v>-1.5000000000000036</v>
      </c>
      <c r="AW28" s="14"/>
      <c r="AX28" s="88">
        <f>(AX20-AX22)/(X39/10)</f>
        <v>-0.5172413793103402</v>
      </c>
      <c r="AY28" s="156"/>
      <c r="AZ28" s="153">
        <f>(AZ20-AZ22)/(Y39/10)</f>
        <v>1.25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9.3999999999999986</v>
      </c>
      <c r="P37" s="132">
        <f>AH20-AF20</f>
        <v>9.1000000000000014</v>
      </c>
      <c r="Q37" s="132">
        <f>AJ20-AH20</f>
        <v>8.5</v>
      </c>
      <c r="R37" s="132">
        <f>AL20-AJ20</f>
        <v>6.2999999999999972</v>
      </c>
      <c r="S37" s="132">
        <f>AN20-AL20</f>
        <v>4.1000000000000014</v>
      </c>
      <c r="T37" s="132">
        <f>AP20-AN20</f>
        <v>3.5</v>
      </c>
      <c r="U37" s="132">
        <f>AR20-AP20</f>
        <v>3.9000000000000057</v>
      </c>
      <c r="V37" s="132">
        <f>AT20-AR20</f>
        <v>7.3999999999999915</v>
      </c>
      <c r="W37" s="132">
        <f>AV20-AT20</f>
        <v>6.4000000000000057</v>
      </c>
      <c r="X37" s="132">
        <f>AX20-AV20</f>
        <v>6.7000000000000028</v>
      </c>
      <c r="Y37" s="132">
        <f>AZ20-AX20</f>
        <v>4.7999999999999972</v>
      </c>
    </row>
    <row r="38" spans="2:33" ht="13.5" customHeight="1">
      <c r="N38" s="114" t="s">
        <v>69</v>
      </c>
      <c r="O38" s="132">
        <f>AF21-AD21</f>
        <v>9.5999999999999979</v>
      </c>
      <c r="P38" s="132">
        <f>AH21-AF21</f>
        <v>9.4000000000000057</v>
      </c>
      <c r="Q38" s="132">
        <f>AJ21-AH21</f>
        <v>7.7999999999999972</v>
      </c>
      <c r="R38" s="132">
        <f>AL21-AJ21</f>
        <v>6.7000000000000028</v>
      </c>
      <c r="S38" s="132">
        <f>AN21-AL21</f>
        <v>4.0999999999999943</v>
      </c>
      <c r="T38" s="132">
        <f>AP21-AN21</f>
        <v>3.5</v>
      </c>
      <c r="U38" s="132">
        <f>AR21-AP21</f>
        <v>3.2999999999999972</v>
      </c>
      <c r="V38" s="132">
        <f>AT21-AR21</f>
        <v>7.1000000000000085</v>
      </c>
      <c r="W38" s="132">
        <f>AV21-AT21</f>
        <v>8</v>
      </c>
      <c r="X38" s="132">
        <f>AX21-AV21</f>
        <v>6.3999999999999915</v>
      </c>
      <c r="Y38" s="132">
        <f>AZ21-AX21</f>
        <v>4.2000000000000028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8.6000000000000014</v>
      </c>
      <c r="R39" s="132">
        <f>AL22-AJ22</f>
        <v>6.6999999999999957</v>
      </c>
      <c r="S39" s="132">
        <f>AN22-AL22</f>
        <v>4.6999999999999957</v>
      </c>
      <c r="T39" s="132">
        <f>AP22-AN22</f>
        <v>3.4000000000000057</v>
      </c>
      <c r="U39" s="132">
        <f>AR22-AP22</f>
        <v>3.9000000000000057</v>
      </c>
      <c r="V39" s="132">
        <f>AT22-AR22</f>
        <v>7.5</v>
      </c>
      <c r="W39" s="132">
        <f>AV22-AT22</f>
        <v>8</v>
      </c>
      <c r="X39" s="132">
        <f>AX22-AV22</f>
        <v>5.7999999999999972</v>
      </c>
      <c r="Y39" s="132">
        <f>AZ22-AX22</f>
        <v>4</v>
      </c>
    </row>
    <row r="40" spans="2:33" ht="13.5" customHeight="1">
      <c r="N40" s="122" t="s">
        <v>73</v>
      </c>
      <c r="O40" s="150">
        <f>O37/O38*100</f>
        <v>97.916666666666671</v>
      </c>
      <c r="P40" s="150">
        <f>P37/P38*100</f>
        <v>96.808510638297832</v>
      </c>
      <c r="Q40" s="150">
        <f t="shared" ref="Q40:Y40" si="17">Q37/Q38*100</f>
        <v>108.97435897435901</v>
      </c>
      <c r="R40" s="150">
        <f t="shared" si="17"/>
        <v>94.029850746268579</v>
      </c>
      <c r="S40" s="150">
        <f>S37/S38*100</f>
        <v>100.00000000000017</v>
      </c>
      <c r="T40" s="150">
        <f>T37/T38*100</f>
        <v>100</v>
      </c>
      <c r="U40" s="150">
        <f t="shared" si="17"/>
        <v>118.18181818181846</v>
      </c>
      <c r="V40" s="150">
        <f t="shared" si="17"/>
        <v>104.22535211267581</v>
      </c>
      <c r="W40" s="150">
        <f t="shared" si="17"/>
        <v>80.000000000000071</v>
      </c>
      <c r="X40" s="150">
        <f t="shared" si="17"/>
        <v>104.68750000000017</v>
      </c>
      <c r="Y40" s="150">
        <f t="shared" si="17"/>
        <v>114.28571428571415</v>
      </c>
    </row>
    <row r="41" spans="2:33" ht="13.5" customHeight="1">
      <c r="N41" s="122" t="s">
        <v>74</v>
      </c>
      <c r="O41" s="150">
        <f>O37/O39*100</f>
        <v>98.947368421052616</v>
      </c>
      <c r="P41" s="150">
        <f t="shared" ref="P41:Y41" si="18">P37/P39*100</f>
        <v>95.789473684210549</v>
      </c>
      <c r="Q41" s="150">
        <f t="shared" si="18"/>
        <v>98.837209302325562</v>
      </c>
      <c r="R41" s="150">
        <f t="shared" si="18"/>
        <v>94.029850746268679</v>
      </c>
      <c r="S41" s="150">
        <f>S37/S39*100</f>
        <v>87.2340425531916</v>
      </c>
      <c r="T41" s="150">
        <f>T37/T39*100</f>
        <v>102.94117647058808</v>
      </c>
      <c r="U41" s="150">
        <f t="shared" si="18"/>
        <v>100</v>
      </c>
      <c r="V41" s="150">
        <f t="shared" si="18"/>
        <v>98.666666666666558</v>
      </c>
      <c r="W41" s="150">
        <f t="shared" si="18"/>
        <v>80.000000000000071</v>
      </c>
      <c r="X41" s="150">
        <f t="shared" si="18"/>
        <v>115.51724137931045</v>
      </c>
      <c r="Y41" s="150">
        <f t="shared" si="18"/>
        <v>119.99999999999993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2" t="s">
        <v>33</v>
      </c>
      <c r="R44" s="252"/>
      <c r="S44" s="84"/>
      <c r="T44" s="84" t="s">
        <v>97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2" t="s">
        <v>34</v>
      </c>
      <c r="R46" s="252"/>
      <c r="S46" s="84"/>
      <c r="T46" s="84" t="s">
        <v>98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6"/>
      <c r="S48" s="246"/>
      <c r="T48" s="246"/>
      <c r="U48" s="246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7"/>
      <c r="G61" s="247"/>
      <c r="H61" s="20"/>
      <c r="I61" s="247"/>
      <c r="J61" s="247"/>
      <c r="K61" s="247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7"/>
      <c r="G63" s="247"/>
      <c r="H63" s="20"/>
      <c r="I63" s="247"/>
      <c r="J63" s="247"/>
      <c r="K63" s="247"/>
    </row>
    <row r="64" spans="1:33" ht="14.25">
      <c r="A64" s="21"/>
      <c r="B64" s="19"/>
      <c r="F64" s="247"/>
      <c r="G64" s="247"/>
      <c r="H64" s="20"/>
      <c r="I64" s="247"/>
      <c r="J64" s="247"/>
      <c r="K64" s="247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2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8" t="s">
        <v>75</v>
      </c>
      <c r="C1" s="248"/>
      <c r="D1" s="248"/>
      <c r="E1" s="248"/>
      <c r="F1" s="248"/>
      <c r="G1" s="248"/>
      <c r="H1" s="248"/>
      <c r="I1" s="248"/>
      <c r="J1" s="248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2" t="s">
        <v>33</v>
      </c>
      <c r="Q30" s="252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6" t="s">
        <v>34</v>
      </c>
      <c r="Q32" s="256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7"/>
      <c r="G45" s="247"/>
      <c r="H45" s="20"/>
      <c r="I45" s="247"/>
      <c r="J45" s="247"/>
      <c r="K45" s="24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7"/>
      <c r="G47" s="247"/>
      <c r="H47" s="20"/>
      <c r="I47" s="247"/>
      <c r="J47" s="247"/>
      <c r="K47" s="24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7"/>
      <c r="G49" s="247"/>
      <c r="H49" s="20"/>
      <c r="I49" s="247"/>
      <c r="J49" s="247"/>
      <c r="K49" s="247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7"/>
      <c r="G51" s="247"/>
      <c r="H51" s="20"/>
      <c r="I51" s="247"/>
      <c r="J51" s="247"/>
      <c r="K51" s="24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西条【終了】</vt:lpstr>
      <vt:lpstr>輝太郎【終了】</vt:lpstr>
      <vt:lpstr>Sheet2</vt:lpstr>
      <vt:lpstr>Sheet1</vt:lpstr>
      <vt:lpstr>Sheet1!Print_Area</vt:lpstr>
      <vt:lpstr>輝太郎【終了】!Print_Area</vt:lpstr>
      <vt:lpstr>西条【終了】!Print_Area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2023-08-02T05:39:33Z</cp:lastPrinted>
  <dcterms:created xsi:type="dcterms:W3CDTF">2019-05-14T09:21:45Z</dcterms:created>
  <dcterms:modified xsi:type="dcterms:W3CDTF">2024-11-19T00:16:27Z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